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showInkAnnotation="0" saveExternalLinkValues="0" codeName="ThisWorkbook"/>
  <workbookProtection workbookAlgorithmName="SHA-512" workbookHashValue="VEhJUyBJUyBOT1QgR09JTkcgVE8gQkUgQSBWQUxJRCBIQVNIcw==" workbookSaltValue="sJcFqu9d0zegqOFRgn2YDw==" workbookSpinCount="100000" lockStructure="1"/>
  <bookViews>
    <workbookView xWindow="0" yWindow="0" windowWidth="25200" windowHeight="11895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D48" i="1" s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C54" i="1"/>
  <c r="E83" i="1" s="1"/>
  <c r="C62" i="1"/>
  <c r="C63" i="1"/>
  <c r="C64" i="1"/>
  <c r="C65" i="1"/>
  <c r="C66" i="1"/>
  <c r="D67" i="1"/>
  <c r="D68" i="1" s="1"/>
  <c r="E67" i="1"/>
  <c r="F67" i="1"/>
  <c r="C72" i="1"/>
  <c r="C73" i="1"/>
  <c r="C74" i="1"/>
  <c r="C75" i="1"/>
  <c r="C76" i="1"/>
  <c r="C77" i="1"/>
  <c r="C78" i="1"/>
  <c r="D79" i="1"/>
  <c r="E79" i="1"/>
  <c r="F79" i="1"/>
  <c r="C82" i="1"/>
  <c r="W8" i="9"/>
  <c r="W9" i="9" s="1"/>
  <c r="X8" i="9"/>
  <c r="X9" i="9" s="1"/>
  <c r="Y8" i="9"/>
  <c r="Y9" i="9" s="1"/>
  <c r="K9" i="9"/>
  <c r="L9" i="9"/>
  <c r="M9" i="9"/>
  <c r="N9" i="9"/>
  <c r="O9" i="9"/>
  <c r="P9" i="9"/>
  <c r="Q9" i="9"/>
  <c r="R9" i="9"/>
  <c r="S9" i="9"/>
  <c r="T9" i="9"/>
  <c r="U9" i="9"/>
  <c r="V9" i="9"/>
  <c r="I8" i="10"/>
  <c r="I9" i="10" s="1"/>
  <c r="Q8" i="10"/>
  <c r="Q9" i="10" s="1"/>
  <c r="T8" i="10"/>
  <c r="T9" i="10" s="1"/>
  <c r="D9" i="10"/>
  <c r="E9" i="10"/>
  <c r="F9" i="10"/>
  <c r="G9" i="10"/>
  <c r="H9" i="10"/>
  <c r="J9" i="10"/>
  <c r="K9" i="10"/>
  <c r="L9" i="10"/>
  <c r="M9" i="10"/>
  <c r="N9" i="10"/>
  <c r="O9" i="10"/>
  <c r="P9" i="10"/>
  <c r="R9" i="10"/>
  <c r="S9" i="10"/>
  <c r="W9" i="10"/>
  <c r="X9" i="10"/>
  <c r="J8" i="11"/>
  <c r="J9" i="11" s="1"/>
  <c r="N8" i="11"/>
  <c r="N9" i="11" s="1"/>
  <c r="V8" i="11"/>
  <c r="V9" i="11" s="1"/>
  <c r="F9" i="11"/>
  <c r="G9" i="11"/>
  <c r="G16" i="11" s="1"/>
  <c r="H9" i="11"/>
  <c r="H16" i="11" s="1"/>
  <c r="I9" i="11"/>
  <c r="I16" i="11" s="1"/>
  <c r="K9" i="11"/>
  <c r="K16" i="11" s="1"/>
  <c r="L9" i="11"/>
  <c r="L16" i="11" s="1"/>
  <c r="M9" i="11"/>
  <c r="O9" i="11"/>
  <c r="P9" i="11"/>
  <c r="Q9" i="11"/>
  <c r="R9" i="11"/>
  <c r="S9" i="11"/>
  <c r="T9" i="11"/>
  <c r="U9" i="11"/>
  <c r="W9" i="11"/>
  <c r="X9" i="11"/>
  <c r="Y9" i="11"/>
  <c r="J14" i="11"/>
  <c r="N14" i="11"/>
  <c r="F16" i="11"/>
  <c r="M16" i="11"/>
  <c r="D9" i="12"/>
  <c r="E9" i="12"/>
  <c r="F9" i="12"/>
  <c r="H9" i="12"/>
  <c r="J9" i="12"/>
  <c r="E48" i="1" l="1"/>
  <c r="E56" i="1" s="1"/>
  <c r="C29" i="1"/>
  <c r="C18" i="1"/>
  <c r="C83" i="1"/>
  <c r="E80" i="1"/>
  <c r="J16" i="11"/>
  <c r="E85" i="1"/>
  <c r="E88" i="1" s="1"/>
  <c r="D85" i="1"/>
  <c r="D56" i="1"/>
  <c r="C67" i="1"/>
  <c r="C79" i="1"/>
  <c r="C80" i="1" s="1"/>
  <c r="N16" i="11"/>
  <c r="E68" i="1"/>
  <c r="E86" i="1" s="1"/>
  <c r="C46" i="1"/>
  <c r="C48" i="1" s="1"/>
  <c r="C56" i="1" s="1"/>
  <c r="E57" i="1"/>
  <c r="D57" i="1"/>
  <c r="C93" i="1"/>
  <c r="C94" i="1" s="1"/>
  <c r="C96" i="1" s="1"/>
  <c r="D80" i="1"/>
  <c r="D83" i="1"/>
  <c r="C85" i="1" l="1"/>
  <c r="D88" i="1"/>
  <c r="C68" i="1"/>
  <c r="C86" i="1" s="1"/>
  <c r="D86" i="1"/>
  <c r="C57" i="1"/>
  <c r="C88" i="1"/>
  <c r="C89" i="1" s="1"/>
</calcChain>
</file>

<file path=xl/sharedStrings.xml><?xml version="1.0" encoding="utf-8"?>
<sst xmlns="http://schemas.openxmlformats.org/spreadsheetml/2006/main" count="308" uniqueCount="227">
  <si>
    <t>Part A - District-Level Information</t>
  </si>
  <si>
    <t>School District Name</t>
  </si>
  <si>
    <t>Milford</t>
  </si>
  <si>
    <t>BEDS Code</t>
  </si>
  <si>
    <t>471101</t>
  </si>
  <si>
    <t>School Year</t>
  </si>
  <si>
    <t>2020-21</t>
  </si>
  <si>
    <t>I) Contact Information</t>
  </si>
  <si>
    <t>Mailing Address</t>
  </si>
  <si>
    <t>Contact First &amp; Last Name</t>
  </si>
  <si>
    <t>Marissa  Christensen</t>
  </si>
  <si>
    <t>Street Address Line 1</t>
  </si>
  <si>
    <t>42 West Main Street</t>
  </si>
  <si>
    <t>Title of Contact</t>
  </si>
  <si>
    <t>School Business Manager</t>
  </si>
  <si>
    <t>Street Address Line 2</t>
  </si>
  <si>
    <t>PO Box 237</t>
  </si>
  <si>
    <t>Email Address</t>
  </si>
  <si>
    <t>mchristensen@milfordcentral.org</t>
  </si>
  <si>
    <t>City</t>
  </si>
  <si>
    <t>Phone Number</t>
  </si>
  <si>
    <t>6072867912</t>
  </si>
  <si>
    <t>Zip Code</t>
  </si>
  <si>
    <t>13807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</si>
  <si>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</si>
  <si>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</si>
  <si>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</si>
  <si>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</si>
  <si>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</si>
  <si>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</si>
  <si>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</si>
  <si>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</si>
  <si>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</si>
  <si>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</si>
  <si>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</si>
  <si>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</si>
  <si>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</si>
  <si>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</si>
  <si>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</si>
  <si>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</si>
  <si>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</si>
  <si>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</si>
  <si>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</si>
  <si>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</si>
  <si>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</si>
  <si>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</si>
  <si>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</si>
  <si>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</si>
  <si>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</si>
  <si>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</si>
  <si>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</si>
  <si>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</si>
  <si>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</si>
  <si>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</si>
  <si>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</si>
  <si>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</si>
  <si>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</si>
  <si>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</si>
  <si>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</si>
  <si>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</si>
  <si>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</si>
  <si>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2020-21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</si>
  <si>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</si>
  <si>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</si>
  <si>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</si>
  <si>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</si>
  <si>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</si>
  <si>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</si>
  <si>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</si>
  <si>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</si>
  <si>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</si>
  <si>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</si>
  <si>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</si>
  <si>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</si>
  <si>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</si>
  <si>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</si>
  <si>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</si>
  <si>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</si>
  <si>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</si>
  <si>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</si>
  <si>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</si>
  <si>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</si>
  <si>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</si>
  <si>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</si>
  <si>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</si>
  <si>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</si>
  <si>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</si>
  <si>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</si>
  <si>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</si>
  <si>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</si>
  <si>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</si>
  <si>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</si>
  <si>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</si>
  <si>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</si>
  <si>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</si>
  <si>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</si>
  <si>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</si>
  <si>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</si>
  <si>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</si>
  <si>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</si>
  <si>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</si>
  <si>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</si>
  <si>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</si>
  <si>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</si>
  <si>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</si>
  <si>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</si>
  <si>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</si>
  <si>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</si>
  <si>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</si>
  <si>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</si>
  <si>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</si>
  <si>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</si>
  <si>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</si>
  <si>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</si>
  <si>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</si>
  <si>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</si>
  <si>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</si>
  <si>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</si>
  <si>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</si>
  <si>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</si>
  <si>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</si>
  <si>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</si>
  <si>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</si>
  <si>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</si>
  <si>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</si>
  <si>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</si>
  <si>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</si>
  <si>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</si>
  <si>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</si>
  <si>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</si>
  <si>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471101040001</t>
  </si>
  <si>
    <t>MILFORD CENTRAL SCHOOL</t>
  </si>
  <si>
    <t>K-12 School</t>
  </si>
  <si>
    <t>K</t>
  </si>
  <si>
    <t>12</t>
  </si>
  <si>
    <t>Yes</t>
  </si>
  <si>
    <t>No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</si>
  <si>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</si>
  <si>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</si>
  <si>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</si>
  <si>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</si>
  <si>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</si>
  <si>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</si>
  <si>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</si>
  <si>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</si>
  <si>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</si>
  <si>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</si>
  <si>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</si>
  <si>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</si>
  <si>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</si>
  <si>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</si>
  <si>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</si>
  <si>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</si>
  <si>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</si>
  <si>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</si>
  <si>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</si>
  <si>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</si>
  <si>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</si>
  <si>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</si>
  <si>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</si>
  <si>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</si>
  <si>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</si>
  <si>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</si>
  <si>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</si>
  <si>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</si>
  <si>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</si>
  <si>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</si>
  <si>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</si>
  <si>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</si>
  <si>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</si>
  <si>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</si>
  <si>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</si>
  <si>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</si>
  <si>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</si>
  <si>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</si>
  <si>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</si>
  <si>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</si>
  <si>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</si>
  <si>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</si>
  <si>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</si>
  <si>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</si>
  <si>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</si>
  <si>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</si>
  <si>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</si>
  <si>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</si>
  <si>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</si>
  <si>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</si>
  <si>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</si>
  <si>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</si>
  <si>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</si>
  <si>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</si>
  <si>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</si>
  <si>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</si>
  <si>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</si>
  <si>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</si>
  <si>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</si>
  <si>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</si>
  <si>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</si>
  <si>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</si>
  <si>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</si>
  <si>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</si>
  <si>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</si>
  <si>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</si>
  <si>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</si>
  <si>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</si>
  <si>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</si>
  <si>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</si>
  <si>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</si>
  <si>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</si>
  <si>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</si>
  <si>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</si>
  <si>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</si>
  <si>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</si>
  <si>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</si>
  <si>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</si>
  <si>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Elementary School</t>
  </si>
  <si>
    <t>Junior-Senior High School</t>
  </si>
  <si>
    <t>2017-18</t>
  </si>
  <si>
    <t>2018-19</t>
  </si>
  <si>
    <t>Pre-K Only</t>
  </si>
  <si>
    <t>K-8 School</t>
  </si>
  <si>
    <t>2019-20</t>
  </si>
  <si>
    <t>Middle/Junior High School</t>
  </si>
  <si>
    <t>NYC - District 75</t>
  </si>
  <si>
    <t>Senior High School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</si>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</sst>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4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165" fontId="3" fillId="0" borderId="1" xfId="0" applyNumberFormat="1" applyFont="1" applyFill="1" applyBorder="1" applyProtection="1"/>
    <xf numFmtId="49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5" fontId="3" fillId="0" borderId="1" xfId="0" applyNumberFormat="1" applyFont="1" applyFill="1" applyBorder="1" applyProtection="1"/>
    <xf numFmtId="0" fontId="4" fillId="0" borderId="15" xfId="0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165" fontId="4" fillId="0" borderId="0" xfId="0" applyNumberFormat="1" applyFont="1" applyProtection="1"/>
    <xf numFmtId="166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Protection="1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 applyProtection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 applyProtection="1"/>
    <xf numFmtId="0" fontId="4" fillId="0" borderId="11" xfId="0" applyFont="1" applyBorder="1" applyAlignment="1" applyProtection="1">
      <alignment horizontal="center" wrapText="1"/>
    </xf>
    <xf numFmtId="165" fontId="3" fillId="0" borderId="0" xfId="0" applyNumberFormat="1" applyFont="1" applyProtection="1"/>
    <xf numFmtId="169" fontId="3" fillId="0" borderId="0" xfId="0" applyNumberFormat="1" applyFont="1" applyProtection="1"/>
    <xf numFmtId="170" fontId="4" fillId="0" borderId="0" xfId="0" applyNumberFormat="1" applyFont="1" applyProtection="1"/>
    <xf numFmtId="166" fontId="3" fillId="0" borderId="2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71" fontId="3" fillId="0" borderId="1" xfId="0" applyNumberFormat="1" applyFont="1" applyFill="1" applyBorder="1" applyProtection="1"/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49" fontId="3" fillId="0" borderId="2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>
      <alignment horizontal="right" wrapText="1"/>
    </xf>
    <xf numFmtId="168" fontId="3" fillId="0" borderId="2" xfId="0" applyNumberFormat="1" applyFont="1" applyFill="1" applyBorder="1" applyAlignment="1" applyProtection="1">
      <alignment horizontal="right" wrapText="1"/>
    </xf>
    <xf numFmtId="0" fontId="6" fillId="0" borderId="0" xfId="0" applyFont="1" applyProtection="1"/>
    <xf numFmtId="0" fontId="4" fillId="0" borderId="14" xfId="0" applyFont="1" applyBorder="1" applyAlignment="1" applyProtection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/>
    <xf numFmtId="0" fontId="4" fillId="0" borderId="5" xfId="0" applyFont="1" applyBorder="1" applyProtection="1"/>
    <xf numFmtId="0" fontId="4" fillId="0" borderId="6" xfId="0" applyFont="1" applyBorder="1" applyAlignment="1" applyProtection="1">
      <alignment horizontal="center" wrapText="1"/>
    </xf>
    <xf numFmtId="172" fontId="3" fillId="0" borderId="1" xfId="0" applyNumberFormat="1" applyFont="1" applyFill="1" applyBorder="1" applyProtection="1"/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 applyProtection="1">
      <alignment horizontal="right" wrapText="1"/>
    </xf>
    <xf numFmtId="7" fontId="3" fillId="0" borderId="1" xfId="0" applyNumberFormat="1" applyFont="1" applyFill="1" applyBorder="1" applyProtection="1"/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left" wrapText="1"/>
    </xf>
    <xf numFmtId="0" fontId="3" fillId="0" borderId="2" xfId="0" quotePrefix="1" applyNumberFormat="1" applyFont="1" applyFill="1" applyBorder="1" applyAlignment="1" applyProtection="1">
      <alignment horizontal="center" wrapText="1"/>
    </xf>
    <xf numFmtId="0" fontId="3" fillId="0" borderId="2" xfId="0" quotePrefix="1" applyNumberFormat="1" applyFont="1" applyFill="1" applyBorder="1" applyAlignment="1" applyProtection="1">
      <alignment horizontal="center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</xf>
    <xf numFmtId="0" fontId="4" fillId="0" borderId="1" xfId="0" quotePrefix="1" applyNumberFormat="1" applyFont="1" applyFill="1" applyBorder="1" applyAlignment="1" applyProtection="1">
      <alignment horizontal="center"/>
    </xf>
    <xf numFmtId="10" fontId="4" fillId="0" borderId="0" xfId="0" applyNumberFormat="1" applyFont="1" applyFill="1" applyAlignment="1" applyProtection="1"/>
    <xf numFmtId="0" fontId="4" fillId="0" borderId="16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5" fontId="3" fillId="0" borderId="16" xfId="0" quotePrefix="1" applyNumberFormat="1" applyFont="1" applyFill="1" applyBorder="1" applyAlignment="1" applyProtection="1">
      <alignment horizontal="left"/>
    </xf>
    <xf numFmtId="5" fontId="3" fillId="0" borderId="17" xfId="0" applyNumberFormat="1" applyFont="1" applyFill="1" applyBorder="1" applyAlignment="1" applyProtection="1">
      <alignment horizontal="left"/>
    </xf>
    <xf numFmtId="49" fontId="3" fillId="0" borderId="16" xfId="0" quotePrefix="1" applyNumberFormat="1" applyFont="1" applyFill="1" applyBorder="1" applyAlignment="1" applyProtection="1">
      <alignment horizontal="left"/>
    </xf>
    <xf numFmtId="49" fontId="3" fillId="0" borderId="17" xfId="0" quotePrefix="1" applyNumberFormat="1" applyFont="1" applyFill="1" applyBorder="1" applyAlignment="1" applyProtection="1">
      <alignment horizontal="left"/>
    </xf>
    <xf numFmtId="49" fontId="3" fillId="0" borderId="17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1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6"/>
  <sheetViews>
    <sheetView showGridLines="0" tabSelected="1" workbookViewId="0">
      <selection activeCell="C39" sqref="C39"/>
    </sheetView>
  </sheetViews>
  <sheetFormatPr defaultColWidth="9.140625" defaultRowHeight="16.5" x14ac:dyDescent="0.3"/>
  <cols>
    <col min="1" max="1" width="3" style="2" customWidth="1"/>
    <col min="2" max="2" width="62.85546875" style="2" bestFit="1" customWidth="1"/>
    <col min="3" max="3" width="15.42578125" bestFit="1" customWidth="1"/>
    <col min="4" max="5" width="15.42578125" style="2" bestFit="1" customWidth="1"/>
    <col min="6" max="6" width="12.5703125" style="2" customWidth="1"/>
    <col min="7" max="8" width="15.42578125" style="2" customWidth="1"/>
    <col min="9" max="9" width="9.140625" style="2" customWidth="1"/>
    <col min="10" max="16384" width="9.140625" style="2"/>
  </cols>
  <sheetData>
    <row r="1" spans="1:8" customFormat="1" ht="18" customHeight="1" x14ac:dyDescent="0.35">
      <c r="A1" s="22"/>
      <c r="B1" s="1" t="s">
        <v>0</v>
      </c>
      <c r="F1" s="24" t="s">
        <v>1</v>
      </c>
      <c r="G1" s="110" t="s">
        <v>2</v>
      </c>
      <c r="H1" s="111"/>
    </row>
    <row r="2" spans="1:8" x14ac:dyDescent="0.3">
      <c r="A2" s="3"/>
      <c r="F2" s="24" t="s">
        <v>3</v>
      </c>
      <c r="G2" s="112" t="s">
        <v>4</v>
      </c>
      <c r="H2" s="113"/>
    </row>
    <row r="3" spans="1:8" x14ac:dyDescent="0.3">
      <c r="A3" s="3"/>
      <c r="F3" s="24" t="s">
        <v>5</v>
      </c>
      <c r="G3" s="112" t="s">
        <v>6</v>
      </c>
      <c r="H3" s="113"/>
    </row>
    <row r="4" spans="1:8" x14ac:dyDescent="0.3">
      <c r="A4" s="3"/>
      <c r="B4" s="4" t="s">
        <v>7</v>
      </c>
      <c r="F4" s="24"/>
      <c r="G4" s="55"/>
      <c r="H4" s="55"/>
    </row>
    <row r="5" spans="1:8" x14ac:dyDescent="0.3">
      <c r="B5" s="25"/>
      <c r="C5" s="26"/>
      <c r="D5" s="27"/>
      <c r="E5" s="28" t="s">
        <v>8</v>
      </c>
      <c r="F5" s="27"/>
      <c r="G5" s="27"/>
      <c r="H5" s="29"/>
    </row>
    <row r="6" spans="1:8" x14ac:dyDescent="0.3">
      <c r="B6" s="30" t="s">
        <v>9</v>
      </c>
      <c r="C6" s="112" t="s">
        <v>10</v>
      </c>
      <c r="D6" s="114"/>
      <c r="E6" s="87" t="s">
        <v>11</v>
      </c>
      <c r="F6" s="3"/>
      <c r="G6" s="112" t="s">
        <v>12</v>
      </c>
      <c r="H6" s="114"/>
    </row>
    <row r="7" spans="1:8" x14ac:dyDescent="0.3">
      <c r="B7" s="30" t="s">
        <v>13</v>
      </c>
      <c r="C7" s="112" t="s">
        <v>14</v>
      </c>
      <c r="D7" s="114"/>
      <c r="E7" s="87" t="s">
        <v>15</v>
      </c>
      <c r="F7" s="3"/>
      <c r="G7" s="112" t="s">
        <v>16</v>
      </c>
      <c r="H7" s="114"/>
    </row>
    <row r="8" spans="1:8" x14ac:dyDescent="0.3">
      <c r="B8" s="30" t="s">
        <v>17</v>
      </c>
      <c r="C8" s="112" t="s">
        <v>18</v>
      </c>
      <c r="D8" s="114"/>
      <c r="E8" s="87" t="s">
        <v>19</v>
      </c>
      <c r="F8" s="3"/>
      <c r="G8" s="112" t="s">
        <v>2</v>
      </c>
      <c r="H8" s="114"/>
    </row>
    <row r="9" spans="1:8" x14ac:dyDescent="0.3">
      <c r="B9" s="32" t="s">
        <v>20</v>
      </c>
      <c r="C9" s="112" t="s">
        <v>21</v>
      </c>
      <c r="D9" s="114"/>
      <c r="E9" s="54" t="s">
        <v>22</v>
      </c>
      <c r="F9" s="33"/>
      <c r="G9" s="112" t="s">
        <v>23</v>
      </c>
      <c r="H9" s="114"/>
    </row>
    <row r="10" spans="1:8" x14ac:dyDescent="0.3">
      <c r="B10" s="3"/>
      <c r="C10" s="23"/>
      <c r="D10" s="3"/>
      <c r="E10" s="3"/>
      <c r="F10" s="3"/>
      <c r="G10" s="3"/>
      <c r="H10" s="3"/>
    </row>
    <row r="11" spans="1:8" x14ac:dyDescent="0.3">
      <c r="B11" s="4" t="s">
        <v>24</v>
      </c>
    </row>
    <row r="12" spans="1:8" x14ac:dyDescent="0.3">
      <c r="B12" s="35"/>
      <c r="C12" s="46"/>
      <c r="D12" s="108" t="s">
        <v>25</v>
      </c>
      <c r="E12" s="109"/>
      <c r="F12" s="27"/>
      <c r="G12" s="27"/>
      <c r="H12" s="29"/>
    </row>
    <row r="13" spans="1:8" x14ac:dyDescent="0.3">
      <c r="B13" s="36" t="s">
        <v>26</v>
      </c>
      <c r="C13" s="42" t="s">
        <v>27</v>
      </c>
      <c r="D13" s="37" t="s">
        <v>28</v>
      </c>
      <c r="E13" s="37" t="s">
        <v>29</v>
      </c>
      <c r="F13" s="3"/>
      <c r="G13" s="3"/>
      <c r="H13" s="31"/>
    </row>
    <row r="14" spans="1:8" x14ac:dyDescent="0.3">
      <c r="B14" s="43" t="s">
        <v>30</v>
      </c>
      <c r="C14" s="10">
        <f>SUM(D14:E14)</f>
        <v>10735511</v>
      </c>
      <c r="D14" s="10">
        <v>10637673</v>
      </c>
      <c r="E14" s="10">
        <v>97838</v>
      </c>
      <c r="F14" s="3"/>
      <c r="G14" s="3"/>
      <c r="H14" s="31"/>
    </row>
    <row r="15" spans="1:8" x14ac:dyDescent="0.3">
      <c r="B15" s="43" t="s">
        <v>31</v>
      </c>
      <c r="C15" s="10">
        <f>SUM(D15:E15)</f>
        <v>557228</v>
      </c>
      <c r="D15" s="10">
        <v>121425</v>
      </c>
      <c r="E15" s="10">
        <v>435803</v>
      </c>
      <c r="F15" s="3"/>
      <c r="G15" s="3"/>
      <c r="H15" s="31"/>
    </row>
    <row r="16" spans="1:8" x14ac:dyDescent="0.3">
      <c r="B16" s="43" t="s">
        <v>32</v>
      </c>
      <c r="C16" s="10">
        <f>SUM(D16:E16)</f>
        <v>252595</v>
      </c>
      <c r="D16" s="10">
        <v>80303</v>
      </c>
      <c r="E16" s="10">
        <v>172292</v>
      </c>
      <c r="F16" s="3"/>
      <c r="G16" s="3"/>
      <c r="H16" s="31"/>
    </row>
    <row r="17" spans="2:8" x14ac:dyDescent="0.3">
      <c r="B17" s="43" t="s">
        <v>33</v>
      </c>
      <c r="C17" s="10">
        <f>SUM(D17:E17)</f>
        <v>15000</v>
      </c>
      <c r="D17" s="10">
        <v>15000</v>
      </c>
      <c r="E17" s="10">
        <v>0</v>
      </c>
      <c r="F17" s="3"/>
      <c r="G17" s="3"/>
      <c r="H17" s="31"/>
    </row>
    <row r="18" spans="2:8" x14ac:dyDescent="0.3">
      <c r="B18" s="38" t="s">
        <v>34</v>
      </c>
      <c r="C18" s="88">
        <f>SUM(C14:C17)</f>
        <v>11560334</v>
      </c>
      <c r="D18" s="88">
        <f>SUM(D14:D17)</f>
        <v>10854401</v>
      </c>
      <c r="E18" s="88">
        <f>SUM(E14:E17)</f>
        <v>705933</v>
      </c>
      <c r="F18" s="3"/>
      <c r="G18" s="3"/>
      <c r="H18" s="31"/>
    </row>
    <row r="19" spans="2:8" x14ac:dyDescent="0.3">
      <c r="B19" s="30"/>
      <c r="C19" s="23"/>
      <c r="D19" s="3"/>
      <c r="E19" s="3"/>
      <c r="F19" s="3"/>
      <c r="G19" s="3"/>
      <c r="H19" s="31"/>
    </row>
    <row r="20" spans="2:8" x14ac:dyDescent="0.3">
      <c r="B20" s="30"/>
      <c r="C20" s="23"/>
      <c r="D20" s="108" t="s">
        <v>25</v>
      </c>
      <c r="E20" s="109"/>
      <c r="F20" s="3"/>
      <c r="G20" s="3"/>
      <c r="H20" s="31"/>
    </row>
    <row r="21" spans="2:8" x14ac:dyDescent="0.3">
      <c r="B21" s="36" t="s">
        <v>35</v>
      </c>
      <c r="C21" s="41" t="s">
        <v>27</v>
      </c>
      <c r="D21" s="37" t="s">
        <v>28</v>
      </c>
      <c r="E21" s="37" t="s">
        <v>29</v>
      </c>
      <c r="F21" s="3"/>
      <c r="G21" s="3"/>
      <c r="H21" s="31"/>
    </row>
    <row r="22" spans="2:8" x14ac:dyDescent="0.3">
      <c r="B22" s="43" t="s">
        <v>36</v>
      </c>
      <c r="C22" s="10">
        <f t="shared" ref="C22:C28" si="0">SUM(D22:E22)</f>
        <v>140000</v>
      </c>
      <c r="D22" s="10">
        <v>140000</v>
      </c>
      <c r="E22" s="10">
        <v>0</v>
      </c>
      <c r="F22" s="3"/>
      <c r="G22" s="3"/>
      <c r="H22" s="31"/>
    </row>
    <row r="23" spans="2:8" x14ac:dyDescent="0.3">
      <c r="B23" s="43" t="s">
        <v>37</v>
      </c>
      <c r="C23" s="10">
        <f t="shared" si="0"/>
        <v>435553</v>
      </c>
      <c r="D23" s="10">
        <v>435553</v>
      </c>
      <c r="E23" s="10">
        <v>0</v>
      </c>
      <c r="F23" s="3"/>
      <c r="G23" s="3"/>
      <c r="H23" s="31"/>
    </row>
    <row r="24" spans="2:8" x14ac:dyDescent="0.3">
      <c r="B24" s="43" t="s">
        <v>38</v>
      </c>
      <c r="C24" s="10">
        <f t="shared" si="0"/>
        <v>252595</v>
      </c>
      <c r="D24" s="10">
        <v>80303</v>
      </c>
      <c r="E24" s="10">
        <v>172292</v>
      </c>
      <c r="F24" s="3"/>
      <c r="G24" s="3"/>
      <c r="H24" s="31"/>
    </row>
    <row r="25" spans="2:8" x14ac:dyDescent="0.3">
      <c r="B25" s="43" t="s">
        <v>39</v>
      </c>
      <c r="C25" s="10">
        <f t="shared" si="0"/>
        <v>71049</v>
      </c>
      <c r="D25" s="10">
        <v>6049</v>
      </c>
      <c r="E25" s="10">
        <v>65000</v>
      </c>
      <c r="F25" s="3"/>
      <c r="G25" s="3"/>
      <c r="H25" s="31"/>
    </row>
    <row r="26" spans="2:8" x14ac:dyDescent="0.3">
      <c r="B26" s="43" t="s">
        <v>40</v>
      </c>
      <c r="C26" s="10">
        <f t="shared" si="0"/>
        <v>0</v>
      </c>
      <c r="D26" s="10">
        <v>0</v>
      </c>
      <c r="E26" s="10">
        <v>0</v>
      </c>
      <c r="F26" s="3"/>
      <c r="G26" s="3"/>
      <c r="H26" s="31"/>
    </row>
    <row r="27" spans="2:8" x14ac:dyDescent="0.3">
      <c r="B27" s="43" t="s">
        <v>41</v>
      </c>
      <c r="C27" s="10">
        <f t="shared" si="0"/>
        <v>584880</v>
      </c>
      <c r="D27" s="10">
        <v>584880</v>
      </c>
      <c r="E27" s="10">
        <v>0</v>
      </c>
      <c r="F27" s="3"/>
      <c r="G27" s="3"/>
      <c r="H27" s="31"/>
    </row>
    <row r="28" spans="2:8" x14ac:dyDescent="0.3">
      <c r="B28" s="43" t="s">
        <v>42</v>
      </c>
      <c r="C28" s="10">
        <f t="shared" si="0"/>
        <v>166901</v>
      </c>
      <c r="D28" s="10">
        <v>166901</v>
      </c>
      <c r="E28" s="10">
        <v>0</v>
      </c>
      <c r="F28" s="3"/>
      <c r="G28" s="3"/>
      <c r="H28" s="31"/>
    </row>
    <row r="29" spans="2:8" x14ac:dyDescent="0.3">
      <c r="B29" s="38" t="s">
        <v>43</v>
      </c>
      <c r="C29" s="88">
        <f>SUM(C22:C28)</f>
        <v>1650978</v>
      </c>
      <c r="D29" s="88">
        <f>SUM(D22:D28)</f>
        <v>1413686</v>
      </c>
      <c r="E29" s="88">
        <f>SUM(E22:E28)</f>
        <v>237292</v>
      </c>
      <c r="F29" s="3"/>
      <c r="G29" s="3"/>
      <c r="H29" s="31"/>
    </row>
    <row r="30" spans="2:8" x14ac:dyDescent="0.3">
      <c r="B30" s="30"/>
      <c r="C30" s="23"/>
      <c r="D30" s="3"/>
      <c r="E30" s="3"/>
      <c r="F30" s="3"/>
      <c r="G30" s="3"/>
      <c r="H30" s="31"/>
    </row>
    <row r="31" spans="2:8" x14ac:dyDescent="0.3">
      <c r="B31" s="30"/>
      <c r="C31" s="23"/>
      <c r="D31" s="108" t="s">
        <v>25</v>
      </c>
      <c r="E31" s="109"/>
      <c r="G31" s="55"/>
      <c r="H31" s="31"/>
    </row>
    <row r="32" spans="2:8" x14ac:dyDescent="0.3">
      <c r="B32" s="36" t="s">
        <v>44</v>
      </c>
      <c r="C32" s="41" t="s">
        <v>27</v>
      </c>
      <c r="D32" s="37" t="s">
        <v>28</v>
      </c>
      <c r="E32" s="37" t="s">
        <v>29</v>
      </c>
      <c r="F32" s="51" t="s">
        <v>45</v>
      </c>
      <c r="G32" s="51" t="s">
        <v>46</v>
      </c>
      <c r="H32" s="31"/>
    </row>
    <row r="33" spans="2:8" x14ac:dyDescent="0.3">
      <c r="B33" s="43" t="s">
        <v>47</v>
      </c>
      <c r="C33" s="10">
        <f t="shared" ref="C33:C45" si="1">SUM(D33:E33)</f>
        <v>0</v>
      </c>
      <c r="D33" s="10">
        <v>0</v>
      </c>
      <c r="E33" s="10">
        <v>0</v>
      </c>
      <c r="F33" s="7">
        <v>0</v>
      </c>
      <c r="G33" s="86">
        <v>0</v>
      </c>
      <c r="H33" s="31"/>
    </row>
    <row r="34" spans="2:8" x14ac:dyDescent="0.3">
      <c r="B34" s="43" t="s">
        <v>48</v>
      </c>
      <c r="C34" s="10">
        <f t="shared" si="1"/>
        <v>0</v>
      </c>
      <c r="D34" s="10">
        <v>0</v>
      </c>
      <c r="E34" s="10">
        <v>0</v>
      </c>
      <c r="F34" s="7">
        <v>0</v>
      </c>
      <c r="G34" s="86">
        <v>0</v>
      </c>
      <c r="H34" s="31"/>
    </row>
    <row r="35" spans="2:8" x14ac:dyDescent="0.3">
      <c r="B35" s="43" t="s">
        <v>49</v>
      </c>
      <c r="C35" s="10">
        <f t="shared" si="1"/>
        <v>83492</v>
      </c>
      <c r="D35" s="10">
        <v>83492</v>
      </c>
      <c r="E35" s="10">
        <v>0</v>
      </c>
      <c r="F35" s="7">
        <v>4</v>
      </c>
      <c r="G35" s="86">
        <v>20873</v>
      </c>
      <c r="H35" s="31"/>
    </row>
    <row r="36" spans="2:8" x14ac:dyDescent="0.3">
      <c r="B36" s="43" t="s">
        <v>50</v>
      </c>
      <c r="C36" s="10">
        <f t="shared" si="1"/>
        <v>0</v>
      </c>
      <c r="D36" s="10">
        <v>0</v>
      </c>
      <c r="E36" s="10">
        <v>0</v>
      </c>
      <c r="F36" s="7">
        <v>0</v>
      </c>
      <c r="G36" s="86">
        <v>0</v>
      </c>
      <c r="H36" s="31"/>
    </row>
    <row r="37" spans="2:8" x14ac:dyDescent="0.3">
      <c r="B37" s="43" t="s">
        <v>51</v>
      </c>
      <c r="C37" s="10">
        <f t="shared" si="1"/>
        <v>450031</v>
      </c>
      <c r="D37" s="10">
        <v>450031</v>
      </c>
      <c r="E37" s="10">
        <v>0</v>
      </c>
      <c r="F37" s="7">
        <v>8</v>
      </c>
      <c r="G37" s="86">
        <v>56253.875</v>
      </c>
      <c r="H37" s="31"/>
    </row>
    <row r="38" spans="2:8" x14ac:dyDescent="0.3">
      <c r="B38" s="43" t="s">
        <v>52</v>
      </c>
      <c r="C38" s="10">
        <f t="shared" si="1"/>
        <v>63000</v>
      </c>
      <c r="D38" s="10">
        <v>63000</v>
      </c>
      <c r="E38" s="10">
        <v>0</v>
      </c>
      <c r="F38" s="7">
        <v>1</v>
      </c>
      <c r="G38" s="86">
        <v>63000</v>
      </c>
      <c r="H38" s="31"/>
    </row>
    <row r="39" spans="2:8" customFormat="1" ht="15.75" x14ac:dyDescent="0.3">
      <c r="B39" s="43" t="s">
        <v>53</v>
      </c>
      <c r="C39" s="10">
        <f t="shared" si="1"/>
        <v>0</v>
      </c>
      <c r="D39" s="10">
        <v>0</v>
      </c>
      <c r="E39" s="10">
        <v>0</v>
      </c>
      <c r="F39" s="7">
        <v>0</v>
      </c>
      <c r="G39" s="86">
        <v>0</v>
      </c>
      <c r="H39" s="31"/>
    </row>
    <row r="40" spans="2:8" x14ac:dyDescent="0.3">
      <c r="B40" s="43" t="s">
        <v>54</v>
      </c>
      <c r="C40" s="10">
        <f t="shared" si="1"/>
        <v>0</v>
      </c>
      <c r="D40" s="10">
        <v>0</v>
      </c>
      <c r="E40" s="10">
        <v>0</v>
      </c>
      <c r="F40" s="7">
        <v>0</v>
      </c>
      <c r="G40" s="86">
        <v>0</v>
      </c>
      <c r="H40" s="31"/>
    </row>
    <row r="41" spans="2:8" x14ac:dyDescent="0.3">
      <c r="B41" s="43" t="s">
        <v>55</v>
      </c>
      <c r="C41" s="10">
        <f t="shared" si="1"/>
        <v>5936</v>
      </c>
      <c r="D41" s="10">
        <v>5936</v>
      </c>
      <c r="E41" s="10">
        <v>0</v>
      </c>
      <c r="F41" s="7">
        <v>2</v>
      </c>
      <c r="G41" s="86">
        <v>2968</v>
      </c>
      <c r="H41" s="31"/>
    </row>
    <row r="42" spans="2:8" x14ac:dyDescent="0.3">
      <c r="B42" s="43" t="s">
        <v>56</v>
      </c>
      <c r="C42" s="10">
        <f t="shared" si="1"/>
        <v>0</v>
      </c>
      <c r="D42" s="10">
        <v>0</v>
      </c>
      <c r="E42" s="10">
        <v>0</v>
      </c>
      <c r="F42" s="7">
        <v>0</v>
      </c>
      <c r="G42" s="86">
        <v>0</v>
      </c>
      <c r="H42" s="31"/>
    </row>
    <row r="43" spans="2:8" x14ac:dyDescent="0.3">
      <c r="B43" s="43" t="s">
        <v>57</v>
      </c>
      <c r="C43" s="10">
        <f t="shared" si="1"/>
        <v>0</v>
      </c>
      <c r="D43" s="10">
        <v>0</v>
      </c>
      <c r="E43" s="10">
        <v>0</v>
      </c>
      <c r="F43" s="7">
        <v>0</v>
      </c>
      <c r="G43" s="86">
        <v>0</v>
      </c>
      <c r="H43" s="31"/>
    </row>
    <row r="44" spans="2:8" x14ac:dyDescent="0.3">
      <c r="B44" s="43" t="s">
        <v>58</v>
      </c>
      <c r="C44" s="10">
        <f t="shared" si="1"/>
        <v>0</v>
      </c>
      <c r="D44" s="10">
        <v>0</v>
      </c>
      <c r="E44" s="10">
        <v>0</v>
      </c>
      <c r="F44" s="7">
        <v>0</v>
      </c>
      <c r="G44" s="86">
        <v>0</v>
      </c>
      <c r="H44" s="31"/>
    </row>
    <row r="45" spans="2:8" x14ac:dyDescent="0.3">
      <c r="B45" s="43" t="s">
        <v>42</v>
      </c>
      <c r="C45" s="10">
        <f t="shared" si="1"/>
        <v>0</v>
      </c>
      <c r="D45" s="10">
        <v>0</v>
      </c>
      <c r="E45" s="10">
        <v>0</v>
      </c>
      <c r="F45" s="3"/>
      <c r="G45" s="3"/>
      <c r="H45" s="31"/>
    </row>
    <row r="46" spans="2:8" x14ac:dyDescent="0.3">
      <c r="B46" s="38" t="s">
        <v>59</v>
      </c>
      <c r="C46" s="88">
        <f>SUM(C33:C45)</f>
        <v>602459</v>
      </c>
      <c r="D46" s="88">
        <f>SUM(D33:D45)</f>
        <v>602459</v>
      </c>
      <c r="E46" s="88">
        <f>SUM(E33:E45)</f>
        <v>0</v>
      </c>
      <c r="F46" s="13"/>
      <c r="G46" s="55"/>
      <c r="H46" s="31"/>
    </row>
    <row r="47" spans="2:8" x14ac:dyDescent="0.3">
      <c r="B47" s="38"/>
      <c r="C47" s="89"/>
      <c r="D47" s="89"/>
      <c r="E47" s="89"/>
      <c r="F47" s="3"/>
      <c r="G47" s="3"/>
      <c r="H47" s="31"/>
    </row>
    <row r="48" spans="2:8" x14ac:dyDescent="0.3">
      <c r="B48" s="38" t="s">
        <v>60</v>
      </c>
      <c r="C48" s="88">
        <f>SUM(C29,C46)</f>
        <v>2253437</v>
      </c>
      <c r="D48" s="88">
        <f>SUM(D29,D46)</f>
        <v>2016145</v>
      </c>
      <c r="E48" s="88">
        <f>SUM(E29,E46)</f>
        <v>237292</v>
      </c>
      <c r="F48" s="3"/>
      <c r="G48" s="3"/>
      <c r="H48" s="31"/>
    </row>
    <row r="49" spans="2:8" x14ac:dyDescent="0.3">
      <c r="B49" s="38"/>
      <c r="C49" s="88"/>
      <c r="D49" s="88"/>
      <c r="E49" s="88"/>
      <c r="F49" s="3"/>
      <c r="G49" s="3"/>
      <c r="H49" s="31"/>
    </row>
    <row r="50" spans="2:8" x14ac:dyDescent="0.3">
      <c r="B50" s="90" t="s">
        <v>61</v>
      </c>
      <c r="C50" s="88"/>
      <c r="D50" s="88"/>
      <c r="E50" s="88"/>
      <c r="F50" s="3"/>
      <c r="G50" s="3"/>
      <c r="H50" s="31"/>
    </row>
    <row r="51" spans="2:8" x14ac:dyDescent="0.3">
      <c r="B51" s="43" t="s">
        <v>62</v>
      </c>
      <c r="C51" s="7">
        <v>341</v>
      </c>
      <c r="D51" s="88"/>
      <c r="E51" s="88"/>
      <c r="F51" s="3"/>
      <c r="G51" s="3"/>
      <c r="H51" s="31"/>
    </row>
    <row r="52" spans="2:8" x14ac:dyDescent="0.3">
      <c r="B52" s="43" t="s">
        <v>63</v>
      </c>
      <c r="C52" s="7">
        <v>18</v>
      </c>
      <c r="D52" s="88"/>
      <c r="E52" s="88"/>
      <c r="F52" s="3"/>
      <c r="G52" s="3"/>
      <c r="H52" s="31"/>
    </row>
    <row r="53" spans="2:8" x14ac:dyDescent="0.3">
      <c r="B53" s="43" t="s">
        <v>64</v>
      </c>
      <c r="C53" s="7">
        <v>0</v>
      </c>
      <c r="D53" s="88"/>
      <c r="E53" s="88"/>
      <c r="F53" s="3"/>
      <c r="G53" s="3"/>
      <c r="H53" s="31"/>
    </row>
    <row r="54" spans="2:8" x14ac:dyDescent="0.3">
      <c r="B54" s="43" t="s">
        <v>65</v>
      </c>
      <c r="C54" s="13">
        <f>SUM(C51:C53)</f>
        <v>359</v>
      </c>
      <c r="D54" s="88"/>
      <c r="E54" s="88"/>
      <c r="F54" s="3"/>
      <c r="G54" s="3"/>
      <c r="H54" s="31"/>
    </row>
    <row r="55" spans="2:8" x14ac:dyDescent="0.3">
      <c r="B55" s="30"/>
      <c r="C55" s="23"/>
      <c r="D55" s="23"/>
      <c r="E55" s="23"/>
      <c r="F55" s="3"/>
      <c r="H55" s="31"/>
    </row>
    <row r="56" spans="2:8" x14ac:dyDescent="0.3">
      <c r="B56" s="38" t="s">
        <v>66</v>
      </c>
      <c r="C56" s="88">
        <f>C18-C48</f>
        <v>9306897</v>
      </c>
      <c r="D56" s="88">
        <f>D18-D48</f>
        <v>8838256</v>
      </c>
      <c r="E56" s="88">
        <f>E18-E48</f>
        <v>468641</v>
      </c>
      <c r="F56" s="3"/>
      <c r="G56" s="3"/>
      <c r="H56" s="31"/>
    </row>
    <row r="57" spans="2:8" x14ac:dyDescent="0.3">
      <c r="B57" s="39" t="s">
        <v>67</v>
      </c>
      <c r="C57" s="40">
        <f>IFERROR(C56/$C$54,"")</f>
        <v>25924.504178272982</v>
      </c>
      <c r="D57" s="40">
        <f>IFERROR(SUM(D56)/SUM($C$54),"")</f>
        <v>24619.09749303621</v>
      </c>
      <c r="E57" s="40">
        <f>IFERROR(SUM(E56)/SUM($C$54),"")</f>
        <v>1305.4066852367689</v>
      </c>
      <c r="F57" s="33"/>
      <c r="G57" s="33"/>
      <c r="H57" s="34"/>
    </row>
    <row r="58" spans="2:8" x14ac:dyDescent="0.3">
      <c r="C58" s="26"/>
      <c r="D58" s="26"/>
      <c r="E58" s="26"/>
      <c r="F58" s="27"/>
      <c r="G58" s="27"/>
      <c r="H58" s="27"/>
    </row>
    <row r="59" spans="2:8" x14ac:dyDescent="0.3">
      <c r="B59" s="4" t="s">
        <v>68</v>
      </c>
      <c r="C59" s="23"/>
      <c r="D59" s="23"/>
      <c r="E59" s="23"/>
      <c r="F59" s="3"/>
      <c r="G59" s="3"/>
      <c r="H59" s="33"/>
    </row>
    <row r="60" spans="2:8" x14ac:dyDescent="0.3">
      <c r="B60" s="35"/>
      <c r="C60" s="26"/>
      <c r="D60" s="108" t="s">
        <v>25</v>
      </c>
      <c r="E60" s="109"/>
      <c r="F60" s="49" t="s">
        <v>69</v>
      </c>
      <c r="G60" s="49" t="s">
        <v>70</v>
      </c>
      <c r="H60" s="29"/>
    </row>
    <row r="61" spans="2:8" x14ac:dyDescent="0.3">
      <c r="B61" s="36" t="s">
        <v>71</v>
      </c>
      <c r="C61" s="41" t="s">
        <v>27</v>
      </c>
      <c r="D61" s="37" t="s">
        <v>28</v>
      </c>
      <c r="E61" s="37" t="s">
        <v>29</v>
      </c>
      <c r="F61" s="53" t="s">
        <v>72</v>
      </c>
      <c r="G61" s="53" t="s">
        <v>73</v>
      </c>
      <c r="H61" s="31"/>
    </row>
    <row r="62" spans="2:8" x14ac:dyDescent="0.3">
      <c r="B62" s="43" t="s">
        <v>74</v>
      </c>
      <c r="C62" s="10">
        <f>SUM(D62:E62)</f>
        <v>13375</v>
      </c>
      <c r="D62" s="10">
        <v>13375</v>
      </c>
      <c r="E62" s="10">
        <v>0</v>
      </c>
      <c r="F62" s="63">
        <v>0.1</v>
      </c>
      <c r="G62" s="86">
        <v>133750</v>
      </c>
      <c r="H62" s="31"/>
    </row>
    <row r="63" spans="2:8" x14ac:dyDescent="0.3">
      <c r="B63" s="43" t="s">
        <v>75</v>
      </c>
      <c r="C63" s="10">
        <f>SUM(D63:E63)</f>
        <v>581122</v>
      </c>
      <c r="D63" s="10">
        <v>581122</v>
      </c>
      <c r="E63" s="10">
        <v>0</v>
      </c>
      <c r="F63" s="63">
        <v>5.3</v>
      </c>
      <c r="G63" s="86">
        <v>109645.660377358</v>
      </c>
      <c r="H63" s="31"/>
    </row>
    <row r="64" spans="2:8" x14ac:dyDescent="0.3">
      <c r="B64" s="43" t="s">
        <v>76</v>
      </c>
      <c r="C64" s="10">
        <f>SUM(D64:E64)</f>
        <v>533535</v>
      </c>
      <c r="D64" s="10">
        <v>533535</v>
      </c>
      <c r="E64" s="10">
        <v>0</v>
      </c>
      <c r="F64" s="63">
        <v>5.2</v>
      </c>
      <c r="G64" s="86">
        <v>102602.884615385</v>
      </c>
      <c r="H64" s="31"/>
    </row>
    <row r="65" spans="2:8" x14ac:dyDescent="0.3">
      <c r="B65" s="43" t="s">
        <v>77</v>
      </c>
      <c r="C65" s="10">
        <f>SUM(D65:E65)</f>
        <v>320393</v>
      </c>
      <c r="D65" s="10">
        <v>320393</v>
      </c>
      <c r="E65" s="10">
        <v>0</v>
      </c>
      <c r="F65" s="63">
        <v>0</v>
      </c>
      <c r="G65" s="86">
        <v>0</v>
      </c>
      <c r="H65" s="31"/>
    </row>
    <row r="66" spans="2:8" x14ac:dyDescent="0.3">
      <c r="B66" s="43" t="s">
        <v>78</v>
      </c>
      <c r="C66" s="10">
        <f>SUM(D66:E66)</f>
        <v>311728</v>
      </c>
      <c r="D66" s="10">
        <v>311728</v>
      </c>
      <c r="E66" s="10">
        <v>0</v>
      </c>
      <c r="F66" s="91"/>
      <c r="G66" s="3"/>
      <c r="H66" s="31"/>
    </row>
    <row r="67" spans="2:8" x14ac:dyDescent="0.3">
      <c r="B67" s="44" t="s">
        <v>79</v>
      </c>
      <c r="C67" s="88">
        <f>SUM(C62:C66)</f>
        <v>1760153</v>
      </c>
      <c r="D67" s="88">
        <f>SUM(D62:D66)</f>
        <v>1760153</v>
      </c>
      <c r="E67" s="88">
        <f>SUM(E62:E66)</f>
        <v>0</v>
      </c>
      <c r="F67" s="92">
        <f>SUM(F62:F65)</f>
        <v>10.6</v>
      </c>
      <c r="G67" s="3"/>
      <c r="H67" s="31"/>
    </row>
    <row r="68" spans="2:8" x14ac:dyDescent="0.3">
      <c r="B68" s="44" t="s">
        <v>80</v>
      </c>
      <c r="C68" s="93">
        <f>IFERROR(C67/$C$54,"")</f>
        <v>4902.9331476323123</v>
      </c>
      <c r="D68" s="93">
        <f>IFERROR(D67/$C$54,"")</f>
        <v>4902.9331476323123</v>
      </c>
      <c r="E68" s="93">
        <f>IFERROR(E67/$C$54,"")</f>
        <v>0</v>
      </c>
      <c r="F68" s="3"/>
      <c r="G68" s="3"/>
      <c r="H68" s="31"/>
    </row>
    <row r="69" spans="2:8" x14ac:dyDescent="0.3">
      <c r="B69" s="44"/>
      <c r="C69" s="23"/>
      <c r="D69" s="3"/>
      <c r="E69" s="3"/>
      <c r="F69" s="3"/>
      <c r="G69" s="3"/>
      <c r="H69" s="31"/>
    </row>
    <row r="70" spans="2:8" x14ac:dyDescent="0.3">
      <c r="B70" s="43"/>
      <c r="C70" s="23"/>
      <c r="D70" s="108" t="s">
        <v>25</v>
      </c>
      <c r="E70" s="109"/>
      <c r="F70" s="49" t="s">
        <v>69</v>
      </c>
      <c r="G70" s="49" t="s">
        <v>70</v>
      </c>
      <c r="H70" s="31"/>
    </row>
    <row r="71" spans="2:8" x14ac:dyDescent="0.3">
      <c r="B71" s="45" t="s">
        <v>81</v>
      </c>
      <c r="C71" s="41" t="s">
        <v>27</v>
      </c>
      <c r="D71" s="37" t="s">
        <v>28</v>
      </c>
      <c r="E71" s="37" t="s">
        <v>29</v>
      </c>
      <c r="F71" s="53" t="s">
        <v>72</v>
      </c>
      <c r="G71" s="53" t="s">
        <v>73</v>
      </c>
      <c r="H71" s="31"/>
    </row>
    <row r="72" spans="2:8" x14ac:dyDescent="0.3">
      <c r="B72" s="43" t="s">
        <v>82</v>
      </c>
      <c r="C72" s="10">
        <f t="shared" ref="C72:C78" si="2">SUM(D72:E72)</f>
        <v>0</v>
      </c>
      <c r="D72" s="10">
        <v>0</v>
      </c>
      <c r="E72" s="10">
        <v>0</v>
      </c>
      <c r="F72" s="63">
        <v>0</v>
      </c>
      <c r="G72" s="86">
        <v>0</v>
      </c>
      <c r="H72" s="31"/>
    </row>
    <row r="73" spans="2:8" x14ac:dyDescent="0.3">
      <c r="B73" s="43" t="s">
        <v>83</v>
      </c>
      <c r="C73" s="10">
        <f t="shared" si="2"/>
        <v>30407</v>
      </c>
      <c r="D73" s="10">
        <v>30407</v>
      </c>
      <c r="E73" s="10">
        <v>0</v>
      </c>
      <c r="F73" s="63">
        <v>0</v>
      </c>
      <c r="G73" s="86">
        <v>0</v>
      </c>
      <c r="H73" s="31"/>
    </row>
    <row r="74" spans="2:8" x14ac:dyDescent="0.3">
      <c r="B74" s="43" t="s">
        <v>84</v>
      </c>
      <c r="C74" s="10">
        <f t="shared" si="2"/>
        <v>0</v>
      </c>
      <c r="D74" s="10">
        <v>0</v>
      </c>
      <c r="E74" s="10">
        <v>0</v>
      </c>
      <c r="F74" s="63">
        <v>0</v>
      </c>
      <c r="G74" s="86">
        <v>0</v>
      </c>
      <c r="H74" s="31"/>
    </row>
    <row r="75" spans="2:8" x14ac:dyDescent="0.3">
      <c r="B75" s="43" t="s">
        <v>85</v>
      </c>
      <c r="C75" s="10">
        <f t="shared" si="2"/>
        <v>0</v>
      </c>
      <c r="D75" s="10">
        <v>0</v>
      </c>
      <c r="E75" s="10">
        <v>0</v>
      </c>
      <c r="F75" s="63">
        <v>0</v>
      </c>
      <c r="G75" s="86">
        <v>0</v>
      </c>
      <c r="H75" s="31"/>
    </row>
    <row r="76" spans="2:8" x14ac:dyDescent="0.3">
      <c r="B76" s="43" t="s">
        <v>86</v>
      </c>
      <c r="C76" s="10">
        <f t="shared" si="2"/>
        <v>0</v>
      </c>
      <c r="D76" s="10">
        <v>0</v>
      </c>
      <c r="E76" s="10">
        <v>0</v>
      </c>
      <c r="F76" s="63">
        <v>0</v>
      </c>
      <c r="G76" s="86">
        <v>0</v>
      </c>
      <c r="H76" s="31"/>
    </row>
    <row r="77" spans="2:8" x14ac:dyDescent="0.3">
      <c r="B77" s="43" t="s">
        <v>87</v>
      </c>
      <c r="C77" s="10">
        <f t="shared" si="2"/>
        <v>114631</v>
      </c>
      <c r="D77" s="10">
        <v>114631</v>
      </c>
      <c r="E77" s="10">
        <v>0</v>
      </c>
      <c r="F77" s="63">
        <v>2</v>
      </c>
      <c r="G77" s="86">
        <v>57315.5</v>
      </c>
      <c r="H77" s="31"/>
    </row>
    <row r="78" spans="2:8" x14ac:dyDescent="0.3">
      <c r="B78" s="43" t="s">
        <v>88</v>
      </c>
      <c r="C78" s="10">
        <f t="shared" si="2"/>
        <v>56472</v>
      </c>
      <c r="D78" s="10">
        <v>56472</v>
      </c>
      <c r="E78" s="10">
        <v>0</v>
      </c>
      <c r="F78" s="91"/>
      <c r="G78" s="3"/>
      <c r="H78" s="31"/>
    </row>
    <row r="79" spans="2:8" x14ac:dyDescent="0.3">
      <c r="B79" s="44" t="s">
        <v>89</v>
      </c>
      <c r="C79" s="88">
        <f>SUM(C72:C78)</f>
        <v>201510</v>
      </c>
      <c r="D79" s="88">
        <f>SUM(D72:D78)</f>
        <v>201510</v>
      </c>
      <c r="E79" s="88">
        <f>SUM(E72:E78)</f>
        <v>0</v>
      </c>
      <c r="F79" s="92">
        <f>SUM(F72:F77)</f>
        <v>2</v>
      </c>
      <c r="G79" s="3"/>
      <c r="H79" s="31"/>
    </row>
    <row r="80" spans="2:8" x14ac:dyDescent="0.3">
      <c r="B80" s="44" t="s">
        <v>90</v>
      </c>
      <c r="C80" s="93">
        <f>IFERROR(C79/$C$54,"")</f>
        <v>561.30919220055705</v>
      </c>
      <c r="D80" s="93">
        <f>IFERROR(D79/$C$54,"")</f>
        <v>561.30919220055705</v>
      </c>
      <c r="E80" s="93">
        <f>IFERROR(E79/$C$54,"")</f>
        <v>0</v>
      </c>
      <c r="F80" s="94"/>
      <c r="G80" s="3"/>
      <c r="H80" s="31"/>
    </row>
    <row r="81" spans="2:8" x14ac:dyDescent="0.3">
      <c r="B81" s="44"/>
      <c r="D81"/>
      <c r="E81"/>
      <c r="F81" s="3"/>
      <c r="G81" s="3"/>
      <c r="H81" s="31"/>
    </row>
    <row r="82" spans="2:8" x14ac:dyDescent="0.3">
      <c r="B82" s="44" t="s">
        <v>91</v>
      </c>
      <c r="C82" s="10">
        <f>SUM(D82:E82)</f>
        <v>669300</v>
      </c>
      <c r="D82" s="10">
        <v>669300</v>
      </c>
      <c r="E82" s="10">
        <v>0</v>
      </c>
      <c r="F82" s="3"/>
      <c r="G82" s="3"/>
      <c r="H82" s="31"/>
    </row>
    <row r="83" spans="2:8" x14ac:dyDescent="0.3">
      <c r="B83" s="44" t="s">
        <v>92</v>
      </c>
      <c r="C83" s="93">
        <f>IFERROR(C82/$C$54,"")</f>
        <v>1864.3454038997215</v>
      </c>
      <c r="D83" s="93">
        <f>IFERROR(D82/$C$54,"")</f>
        <v>1864.3454038997215</v>
      </c>
      <c r="E83" s="93">
        <f>IFERROR(E82/$C$54,"")</f>
        <v>0</v>
      </c>
      <c r="F83" s="3"/>
      <c r="G83" s="3"/>
      <c r="H83" s="31"/>
    </row>
    <row r="84" spans="2:8" x14ac:dyDescent="0.3">
      <c r="B84" s="48"/>
      <c r="C84" s="3"/>
      <c r="D84" s="88"/>
      <c r="E84" s="88"/>
      <c r="F84" s="3"/>
      <c r="G84" s="3"/>
      <c r="H84" s="31"/>
    </row>
    <row r="85" spans="2:8" x14ac:dyDescent="0.3">
      <c r="B85" s="44" t="s">
        <v>93</v>
      </c>
      <c r="C85" s="88">
        <f t="shared" ref="C85:E86" si="3">SUM(C67,C79,C82)</f>
        <v>2630963</v>
      </c>
      <c r="D85" s="88">
        <f t="shared" si="3"/>
        <v>2630963</v>
      </c>
      <c r="E85" s="88">
        <f t="shared" si="3"/>
        <v>0</v>
      </c>
      <c r="F85" s="3"/>
      <c r="G85" s="3"/>
      <c r="H85" s="31"/>
    </row>
    <row r="86" spans="2:8" x14ac:dyDescent="0.3">
      <c r="B86" s="44" t="s">
        <v>94</v>
      </c>
      <c r="C86" s="95">
        <f t="shared" si="3"/>
        <v>7328.5877437325908</v>
      </c>
      <c r="D86" s="95">
        <f t="shared" si="3"/>
        <v>7328.5877437325908</v>
      </c>
      <c r="E86" s="95">
        <f t="shared" si="3"/>
        <v>0</v>
      </c>
      <c r="F86" s="3"/>
      <c r="G86" s="3"/>
      <c r="H86" s="31"/>
    </row>
    <row r="87" spans="2:8" x14ac:dyDescent="0.3">
      <c r="B87" s="44"/>
      <c r="C87" s="95"/>
      <c r="D87" s="95"/>
      <c r="E87" s="95"/>
      <c r="F87" s="3"/>
      <c r="G87" s="3"/>
      <c r="H87" s="31"/>
    </row>
    <row r="88" spans="2:8" x14ac:dyDescent="0.3">
      <c r="B88" s="44" t="s">
        <v>95</v>
      </c>
      <c r="C88" s="88">
        <f>C56-C85</f>
        <v>6675934</v>
      </c>
      <c r="D88" s="88">
        <f>D56-D85</f>
        <v>6207293</v>
      </c>
      <c r="E88" s="88">
        <f>E56-E85</f>
        <v>468641</v>
      </c>
      <c r="F88" s="3"/>
      <c r="G88" s="3"/>
      <c r="H88" s="31"/>
    </row>
    <row r="89" spans="2:8" x14ac:dyDescent="0.3">
      <c r="B89" s="39" t="s">
        <v>67</v>
      </c>
      <c r="C89" s="40">
        <f>IFERROR(C88/$C$54,"")</f>
        <v>18595.916434540391</v>
      </c>
      <c r="D89" s="50"/>
      <c r="E89" s="50"/>
      <c r="F89" s="33"/>
      <c r="G89" s="33"/>
      <c r="H89" s="34"/>
    </row>
    <row r="90" spans="2:8" x14ac:dyDescent="0.3">
      <c r="G90" s="3"/>
      <c r="H90" s="3"/>
    </row>
    <row r="91" spans="2:8" x14ac:dyDescent="0.3">
      <c r="B91" s="4" t="s">
        <v>96</v>
      </c>
      <c r="G91" s="3"/>
      <c r="H91" s="33"/>
    </row>
    <row r="92" spans="2:8" x14ac:dyDescent="0.3">
      <c r="B92" s="35" t="s">
        <v>97</v>
      </c>
      <c r="C92" s="10">
        <v>3009549</v>
      </c>
      <c r="D92" s="27"/>
      <c r="E92" s="27"/>
      <c r="F92" s="27"/>
      <c r="G92" s="27"/>
      <c r="H92" s="29"/>
    </row>
    <row r="93" spans="2:8" x14ac:dyDescent="0.3">
      <c r="B93" s="30" t="s">
        <v>98</v>
      </c>
      <c r="C93" s="23">
        <f>C82</f>
        <v>669300</v>
      </c>
      <c r="D93" s="3"/>
      <c r="E93" s="3"/>
      <c r="F93" s="3"/>
      <c r="G93" s="3"/>
      <c r="H93" s="31"/>
    </row>
    <row r="94" spans="2:8" x14ac:dyDescent="0.3">
      <c r="B94" s="30" t="s">
        <v>99</v>
      </c>
      <c r="C94" s="23">
        <f>C92-C93</f>
        <v>2340249</v>
      </c>
      <c r="D94" s="3"/>
      <c r="E94" s="3"/>
      <c r="F94" s="3"/>
      <c r="G94" s="3"/>
      <c r="H94" s="31"/>
    </row>
    <row r="95" spans="2:8" x14ac:dyDescent="0.3">
      <c r="B95" s="30" t="s">
        <v>100</v>
      </c>
      <c r="C95" s="10">
        <v>4750372</v>
      </c>
      <c r="D95" s="3"/>
      <c r="E95" s="3"/>
      <c r="F95" s="3"/>
      <c r="G95" s="3"/>
      <c r="H95" s="31"/>
    </row>
    <row r="96" spans="2:8" x14ac:dyDescent="0.3">
      <c r="B96" s="32" t="s">
        <v>101</v>
      </c>
      <c r="C96" s="67">
        <f>IFERROR(ROUND(C94/C95,4),"0.00%")</f>
        <v>0.49259999999999998</v>
      </c>
      <c r="D96" s="33"/>
      <c r="E96" s="33"/>
      <c r="F96" s="33"/>
      <c r="G96" s="33"/>
      <c r="H96" s="34"/>
    </row>
  </sheetData>
  <sheetProtection algorithmName="SHA-512" hashValue="VEhJUyBJUyBOT1QgR09JTkcgVE8gQkUgQSBWQUxJRCBIQVNIcw==" saltValue="sJcFqu9d0zegqOFRgn2YDw==" spinCount="100000" sheet="1" objects="1" scenarios="1" sort="0" autoFilter="0"/>
  <mergeCells count="16">
    <mergeCell ref="D70:E70"/>
    <mergeCell ref="D60:E60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9"/>
  <sheetViews>
    <sheetView showGridLines="0" workbookViewId="0">
      <selection activeCell="E7" sqref="E7"/>
    </sheetView>
  </sheetViews>
  <sheetFormatPr defaultColWidth="9.140625" defaultRowHeight="16.5" x14ac:dyDescent="0.3"/>
  <cols>
    <col min="1" max="1" width="15.5703125" style="2" customWidth="1"/>
    <col min="2" max="2" width="40.42578125" style="2" bestFit="1" customWidth="1"/>
    <col min="3" max="3" width="24.42578125" style="2" customWidth="1"/>
    <col min="4" max="4" width="23.85546875" style="2" customWidth="1"/>
    <col min="5" max="5" width="11" customWidth="1"/>
    <col min="6" max="6" width="11" style="2" customWidth="1"/>
    <col min="7" max="10" width="13.7109375" style="2" customWidth="1"/>
    <col min="11" max="16" width="12" style="2" customWidth="1"/>
    <col min="17" max="23" width="15.7109375" style="2" customWidth="1"/>
    <col min="24" max="24" width="12.42578125" style="2" customWidth="1"/>
    <col min="25" max="25" width="12.140625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102</v>
      </c>
    </row>
    <row r="2" spans="1:25" customFormat="1" ht="15" customHeight="1" x14ac:dyDescent="0.25"/>
    <row r="3" spans="1:25" customFormat="1" ht="15" customHeight="1" x14ac:dyDescent="0.25"/>
    <row r="5" spans="1:25" s="3" customFormat="1" ht="15" customHeight="1" x14ac:dyDescent="0.3"/>
    <row r="6" spans="1:25" s="4" customFormat="1" ht="15" customHeight="1" x14ac:dyDescent="0.3">
      <c r="E6" s="108" t="s">
        <v>103</v>
      </c>
      <c r="F6" s="109"/>
      <c r="G6" s="108" t="s">
        <v>104</v>
      </c>
      <c r="H6" s="115"/>
      <c r="I6" s="115"/>
      <c r="J6" s="109"/>
      <c r="K6" s="108" t="s">
        <v>105</v>
      </c>
      <c r="L6" s="115"/>
      <c r="M6" s="115"/>
      <c r="N6" s="115"/>
      <c r="O6" s="115"/>
      <c r="P6" s="109"/>
      <c r="Q6" s="108" t="s">
        <v>106</v>
      </c>
      <c r="R6" s="115"/>
      <c r="S6" s="115"/>
      <c r="T6" s="115"/>
      <c r="U6" s="115"/>
      <c r="V6" s="115"/>
      <c r="W6" s="115"/>
      <c r="X6" s="115"/>
      <c r="Y6" s="109"/>
    </row>
    <row r="7" spans="1:25" s="6" customFormat="1" ht="75" customHeight="1" x14ac:dyDescent="0.3">
      <c r="A7" s="56" t="s">
        <v>3</v>
      </c>
      <c r="B7" s="56" t="s">
        <v>107</v>
      </c>
      <c r="C7" s="56" t="s">
        <v>108</v>
      </c>
      <c r="D7" s="56" t="s">
        <v>109</v>
      </c>
      <c r="E7" s="56" t="s">
        <v>110</v>
      </c>
      <c r="F7" s="70" t="s">
        <v>111</v>
      </c>
      <c r="G7" s="56" t="s">
        <v>112</v>
      </c>
      <c r="H7" s="70" t="s">
        <v>113</v>
      </c>
      <c r="I7" s="70" t="s">
        <v>114</v>
      </c>
      <c r="J7" s="70" t="s">
        <v>115</v>
      </c>
      <c r="K7" s="56" t="s">
        <v>116</v>
      </c>
      <c r="L7" s="70" t="s">
        <v>117</v>
      </c>
      <c r="M7" s="70" t="s">
        <v>118</v>
      </c>
      <c r="N7" s="70" t="s">
        <v>119</v>
      </c>
      <c r="O7" s="70" t="s">
        <v>120</v>
      </c>
      <c r="P7" s="70" t="s">
        <v>121</v>
      </c>
      <c r="Q7" s="56" t="s">
        <v>122</v>
      </c>
      <c r="R7" s="70" t="s">
        <v>123</v>
      </c>
      <c r="S7" s="70" t="s">
        <v>124</v>
      </c>
      <c r="T7" s="70" t="s">
        <v>125</v>
      </c>
      <c r="U7" s="70" t="s">
        <v>126</v>
      </c>
      <c r="V7" s="70" t="s">
        <v>127</v>
      </c>
      <c r="W7" s="70" t="s">
        <v>69</v>
      </c>
      <c r="X7" s="70" t="s">
        <v>128</v>
      </c>
      <c r="Y7" s="69" t="s">
        <v>129</v>
      </c>
    </row>
    <row r="8" spans="1:25" s="6" customFormat="1" ht="15" customHeight="1" x14ac:dyDescent="0.3">
      <c r="A8" s="96" t="s">
        <v>130</v>
      </c>
      <c r="B8" s="97" t="s">
        <v>131</v>
      </c>
      <c r="C8" s="96"/>
      <c r="D8" s="98" t="s">
        <v>132</v>
      </c>
      <c r="E8" s="99" t="s">
        <v>133</v>
      </c>
      <c r="F8" s="99" t="s">
        <v>134</v>
      </c>
      <c r="G8" s="99" t="s">
        <v>135</v>
      </c>
      <c r="H8" s="99"/>
      <c r="I8" s="99" t="s">
        <v>136</v>
      </c>
      <c r="J8" s="71"/>
      <c r="K8" s="72">
        <v>341</v>
      </c>
      <c r="L8" s="72">
        <v>18</v>
      </c>
      <c r="M8" s="72">
        <v>0</v>
      </c>
      <c r="N8" s="72">
        <v>164</v>
      </c>
      <c r="O8" s="72">
        <v>2</v>
      </c>
      <c r="P8" s="72">
        <v>56</v>
      </c>
      <c r="Q8" s="73">
        <v>1</v>
      </c>
      <c r="R8" s="73">
        <v>38</v>
      </c>
      <c r="S8" s="73">
        <v>20</v>
      </c>
      <c r="T8" s="73">
        <v>1</v>
      </c>
      <c r="U8" s="73">
        <v>7</v>
      </c>
      <c r="V8" s="73">
        <v>1</v>
      </c>
      <c r="W8" s="84">
        <f>SUM(Q8:V8)</f>
        <v>68</v>
      </c>
      <c r="X8" s="84">
        <f>SUM(Q8:R8)</f>
        <v>39</v>
      </c>
      <c r="Y8" s="85">
        <f>SUM(S8:V8)</f>
        <v>29</v>
      </c>
    </row>
    <row r="9" spans="1:25" s="6" customFormat="1" x14ac:dyDescent="0.3">
      <c r="A9" s="4" t="s">
        <v>137</v>
      </c>
      <c r="B9" s="2"/>
      <c r="C9" s="2"/>
      <c r="D9" s="3"/>
      <c r="E9" s="8"/>
      <c r="F9" s="8"/>
      <c r="G9" s="2"/>
      <c r="H9" s="2"/>
      <c r="I9" s="2"/>
      <c r="J9" s="2"/>
      <c r="K9" s="13">
        <f t="shared" ref="K9:Y9" si="0">SUM(K8:K8)</f>
        <v>341</v>
      </c>
      <c r="L9" s="13">
        <f t="shared" si="0"/>
        <v>18</v>
      </c>
      <c r="M9" s="13">
        <f t="shared" si="0"/>
        <v>0</v>
      </c>
      <c r="N9" s="13">
        <f t="shared" si="0"/>
        <v>164</v>
      </c>
      <c r="O9" s="13">
        <f t="shared" si="0"/>
        <v>2</v>
      </c>
      <c r="P9" s="13">
        <f t="shared" si="0"/>
        <v>56</v>
      </c>
      <c r="Q9" s="59">
        <f t="shared" si="0"/>
        <v>1</v>
      </c>
      <c r="R9" s="59">
        <f t="shared" si="0"/>
        <v>38</v>
      </c>
      <c r="S9" s="59">
        <f t="shared" si="0"/>
        <v>20</v>
      </c>
      <c r="T9" s="59">
        <f t="shared" si="0"/>
        <v>1</v>
      </c>
      <c r="U9" s="59">
        <f t="shared" si="0"/>
        <v>7</v>
      </c>
      <c r="V9" s="59">
        <f t="shared" si="0"/>
        <v>1</v>
      </c>
      <c r="W9" s="59">
        <f t="shared" si="0"/>
        <v>68</v>
      </c>
      <c r="X9" s="59">
        <f t="shared" si="0"/>
        <v>39</v>
      </c>
      <c r="Y9" s="59">
        <f t="shared" si="0"/>
        <v>29</v>
      </c>
    </row>
  </sheetData>
  <sheetProtection algorithmName="SHA-512" hashValue="VEhJUyBJUyBOT1QgR09JTkcgVE8gQkUgQSBWQUxJRCBIQVNIcw==" saltValue="sJcFqu9d0zegqOFRgn2YDw==" spinCount="100000" sheet="1" objects="1" scenarios="1" sort="0" autoFilter="0"/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9"/>
  <sheetViews>
    <sheetView showGridLines="0" workbookViewId="0"/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5.85546875" style="2" bestFit="1" customWidth="1"/>
    <col min="5" max="13" width="13.7109375" style="2" customWidth="1"/>
    <col min="14" max="14" width="14.5703125" style="2" customWidth="1"/>
    <col min="15" max="17" width="13.7109375" style="2" customWidth="1"/>
    <col min="18" max="25" width="17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138</v>
      </c>
    </row>
    <row r="2" spans="1:25" s="3" customFormat="1" ht="15" customHeight="1" x14ac:dyDescent="0.3">
      <c r="A2" s="74"/>
    </row>
    <row r="3" spans="1:25" s="3" customFormat="1" ht="15" customHeight="1" x14ac:dyDescent="0.3">
      <c r="A3" s="100" t="s">
        <v>139</v>
      </c>
      <c r="B3" s="101"/>
      <c r="C3" s="102"/>
    </row>
    <row r="4" spans="1:25" s="3" customFormat="1" ht="15" customHeight="1" x14ac:dyDescent="0.3"/>
    <row r="5" spans="1:25" s="3" customFormat="1" ht="15.75" customHeight="1" x14ac:dyDescent="0.3">
      <c r="D5" s="116" t="s">
        <v>140</v>
      </c>
      <c r="E5" s="117"/>
      <c r="F5" s="117"/>
      <c r="G5" s="117"/>
      <c r="H5" s="117"/>
      <c r="I5" s="118"/>
      <c r="J5" s="119" t="s">
        <v>141</v>
      </c>
      <c r="K5" s="120"/>
      <c r="L5" s="120"/>
      <c r="M5" s="120"/>
      <c r="N5" s="120"/>
      <c r="O5" s="120"/>
      <c r="P5" s="120"/>
      <c r="Q5" s="121"/>
      <c r="R5" s="122" t="s">
        <v>142</v>
      </c>
      <c r="S5" s="123"/>
      <c r="T5" s="124"/>
      <c r="U5" s="108" t="s">
        <v>143</v>
      </c>
      <c r="V5" s="109"/>
      <c r="W5" s="55"/>
      <c r="X5" s="55"/>
      <c r="Y5" s="55"/>
    </row>
    <row r="6" spans="1:25" s="4" customFormat="1" ht="15" customHeight="1" x14ac:dyDescent="0.3">
      <c r="D6" s="125" t="s">
        <v>144</v>
      </c>
      <c r="E6" s="126"/>
      <c r="F6" s="127"/>
      <c r="G6" s="64"/>
      <c r="H6" s="65"/>
      <c r="I6" s="56"/>
      <c r="J6" s="108" t="s">
        <v>145</v>
      </c>
      <c r="K6" s="109"/>
      <c r="L6" s="108" t="s">
        <v>146</v>
      </c>
      <c r="M6" s="109"/>
      <c r="N6" s="108" t="s">
        <v>147</v>
      </c>
      <c r="O6" s="115"/>
      <c r="P6" s="109"/>
      <c r="Q6" s="49"/>
      <c r="R6" s="51"/>
      <c r="S6" s="51"/>
      <c r="T6" s="51"/>
      <c r="U6" s="81"/>
      <c r="V6" s="81"/>
      <c r="W6" s="49"/>
      <c r="X6" s="49"/>
      <c r="Y6" s="81"/>
    </row>
    <row r="7" spans="1:25" s="6" customFormat="1" ht="60" customHeight="1" x14ac:dyDescent="0.3">
      <c r="A7" s="56" t="s">
        <v>3</v>
      </c>
      <c r="B7" s="56" t="s">
        <v>107</v>
      </c>
      <c r="C7" s="56" t="s">
        <v>108</v>
      </c>
      <c r="D7" s="56" t="s">
        <v>148</v>
      </c>
      <c r="E7" s="70" t="s">
        <v>149</v>
      </c>
      <c r="F7" s="70" t="s">
        <v>150</v>
      </c>
      <c r="G7" s="75" t="s">
        <v>151</v>
      </c>
      <c r="H7" s="103" t="s">
        <v>152</v>
      </c>
      <c r="I7" s="75" t="s">
        <v>153</v>
      </c>
      <c r="J7" s="75" t="s">
        <v>154</v>
      </c>
      <c r="K7" s="103" t="s">
        <v>155</v>
      </c>
      <c r="L7" s="75" t="s">
        <v>156</v>
      </c>
      <c r="M7" s="103" t="s">
        <v>157</v>
      </c>
      <c r="N7" s="75" t="s">
        <v>158</v>
      </c>
      <c r="O7" s="103" t="s">
        <v>159</v>
      </c>
      <c r="P7" s="103" t="s">
        <v>160</v>
      </c>
      <c r="Q7" s="75" t="s">
        <v>161</v>
      </c>
      <c r="R7" s="75" t="s">
        <v>162</v>
      </c>
      <c r="S7" s="75" t="s">
        <v>163</v>
      </c>
      <c r="T7" s="11" t="s">
        <v>164</v>
      </c>
      <c r="U7" s="82" t="s">
        <v>165</v>
      </c>
      <c r="V7" s="82" t="s">
        <v>166</v>
      </c>
      <c r="W7" s="82" t="s">
        <v>167</v>
      </c>
      <c r="X7" s="82" t="s">
        <v>168</v>
      </c>
      <c r="Y7" s="82" t="s">
        <v>169</v>
      </c>
    </row>
    <row r="8" spans="1:25" s="6" customFormat="1" ht="15" customHeight="1" x14ac:dyDescent="0.3">
      <c r="A8" s="104" t="s">
        <v>130</v>
      </c>
      <c r="B8" s="104" t="s">
        <v>131</v>
      </c>
      <c r="C8" s="104"/>
      <c r="D8" s="60">
        <v>2414962</v>
      </c>
      <c r="E8" s="60">
        <v>1249230</v>
      </c>
      <c r="F8" s="76">
        <v>1804980.9791999999</v>
      </c>
      <c r="G8" s="60">
        <v>795770</v>
      </c>
      <c r="H8" s="60">
        <v>410991</v>
      </c>
      <c r="I8" s="77">
        <f>SUM(D8:H8)</f>
        <v>6675933.9791999999</v>
      </c>
      <c r="J8" s="60">
        <v>4286592</v>
      </c>
      <c r="K8" s="60">
        <v>143483</v>
      </c>
      <c r="L8" s="60">
        <v>1103089</v>
      </c>
      <c r="M8" s="60">
        <v>0</v>
      </c>
      <c r="N8" s="60">
        <v>165917</v>
      </c>
      <c r="O8" s="60">
        <v>214236</v>
      </c>
      <c r="P8" s="60">
        <v>762617</v>
      </c>
      <c r="Q8" s="77">
        <f>SUM(J8:P8)</f>
        <v>6675934</v>
      </c>
      <c r="R8" s="60">
        <v>6207293</v>
      </c>
      <c r="S8" s="60">
        <v>468641</v>
      </c>
      <c r="T8" s="47">
        <f>SUM('Part C'!$R8:$S8)</f>
        <v>6675934</v>
      </c>
      <c r="U8" s="60">
        <v>17290.509749303601</v>
      </c>
      <c r="V8" s="60">
        <v>1305.40668523677</v>
      </c>
      <c r="W8" s="60">
        <v>2630963</v>
      </c>
      <c r="X8" s="60">
        <v>9306897</v>
      </c>
      <c r="Y8" s="12">
        <v>25924.504178273</v>
      </c>
    </row>
    <row r="9" spans="1:25" s="3" customFormat="1" ht="15" customHeight="1" x14ac:dyDescent="0.3">
      <c r="A9" s="4" t="s">
        <v>137</v>
      </c>
      <c r="B9" s="4"/>
      <c r="D9" s="14">
        <f t="shared" ref="D9:T9" si="0">SUM(D8:D8)</f>
        <v>2414962</v>
      </c>
      <c r="E9" s="14">
        <f t="shared" si="0"/>
        <v>1249230</v>
      </c>
      <c r="F9" s="14">
        <f t="shared" si="0"/>
        <v>1804980.9791999999</v>
      </c>
      <c r="G9" s="14">
        <f t="shared" si="0"/>
        <v>795770</v>
      </c>
      <c r="H9" s="14">
        <f t="shared" si="0"/>
        <v>410991</v>
      </c>
      <c r="I9" s="14">
        <f t="shared" si="0"/>
        <v>6675933.9791999999</v>
      </c>
      <c r="J9" s="14">
        <f t="shared" si="0"/>
        <v>4286592</v>
      </c>
      <c r="K9" s="14">
        <f t="shared" si="0"/>
        <v>143483</v>
      </c>
      <c r="L9" s="14">
        <f t="shared" si="0"/>
        <v>1103089</v>
      </c>
      <c r="M9" s="14">
        <f t="shared" si="0"/>
        <v>0</v>
      </c>
      <c r="N9" s="14">
        <f t="shared" si="0"/>
        <v>165917</v>
      </c>
      <c r="O9" s="14">
        <f t="shared" si="0"/>
        <v>214236</v>
      </c>
      <c r="P9" s="14">
        <f t="shared" si="0"/>
        <v>762617</v>
      </c>
      <c r="Q9" s="14">
        <f t="shared" si="0"/>
        <v>6675934</v>
      </c>
      <c r="R9" s="14">
        <f t="shared" si="0"/>
        <v>6207293</v>
      </c>
      <c r="S9" s="14">
        <f t="shared" si="0"/>
        <v>468641</v>
      </c>
      <c r="T9" s="14">
        <f t="shared" si="0"/>
        <v>6675934</v>
      </c>
      <c r="W9" s="14">
        <f>SUM(W8:W8)</f>
        <v>2630963</v>
      </c>
      <c r="X9" s="14">
        <f>SUM(X8:X8)</f>
        <v>9306897</v>
      </c>
      <c r="Y9" s="14"/>
    </row>
  </sheetData>
  <sheetProtection algorithmName="SHA-512" hashValue="VEhJUyBJUyBOT1QgR09JTkcgVE8gQkUgQSBWQUxJRCBIQVNIcw==" saltValue="sJcFqu9d0zegqOFRgn2YDw==" spinCount="100000" sheet="1" objects="1" scenarios="1" sort="0" autoFilter="0"/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6"/>
  <sheetViews>
    <sheetView showGridLines="0" workbookViewId="0">
      <selection activeCell="I13" sqref="I13"/>
    </sheetView>
  </sheetViews>
  <sheetFormatPr defaultColWidth="9.140625" defaultRowHeight="16.5" x14ac:dyDescent="0.3"/>
  <cols>
    <col min="1" max="1" width="15.140625" style="2" customWidth="1"/>
    <col min="2" max="2" width="42" style="2" customWidth="1"/>
    <col min="3" max="3" width="17.7109375" style="2" customWidth="1"/>
    <col min="4" max="4" width="14.5703125" style="2" customWidth="1"/>
    <col min="5" max="5" width="18.85546875" style="2" customWidth="1"/>
    <col min="6" max="7" width="11.28515625" style="2" customWidth="1"/>
    <col min="8" max="8" width="11.42578125" style="2" customWidth="1"/>
    <col min="9" max="9" width="11.42578125" customWidth="1"/>
    <col min="10" max="10" width="11.42578125" style="2" customWidth="1"/>
    <col min="11" max="12" width="13.42578125" style="2" customWidth="1"/>
    <col min="13" max="13" width="12.42578125" style="2" customWidth="1"/>
    <col min="14" max="14" width="13.7109375" style="2" customWidth="1"/>
    <col min="15" max="15" width="11.42578125" style="2" customWidth="1"/>
    <col min="16" max="19" width="11.28515625" style="2" customWidth="1"/>
    <col min="20" max="20" width="13.5703125" style="2" customWidth="1"/>
    <col min="21" max="21" width="11.28515625" style="2" customWidth="1"/>
    <col min="22" max="22" width="14.5703125" style="2" customWidth="1"/>
    <col min="23" max="25" width="15.5703125" style="2" customWidth="1"/>
    <col min="26" max="26" width="9.140625" style="2" customWidth="1"/>
    <col min="27" max="16384" width="9.140625" style="2"/>
  </cols>
  <sheetData>
    <row r="1" spans="1:25" customFormat="1" ht="18" customHeight="1" x14ac:dyDescent="0.35">
      <c r="A1" s="1" t="s">
        <v>170</v>
      </c>
    </row>
    <row r="2" spans="1:25" s="3" customFormat="1" ht="15" customHeight="1" x14ac:dyDescent="0.3"/>
    <row r="3" spans="1:25" s="3" customFormat="1" ht="15" customHeight="1" x14ac:dyDescent="0.3">
      <c r="A3" s="100" t="s">
        <v>139</v>
      </c>
      <c r="B3" s="101"/>
      <c r="C3" s="101"/>
    </row>
    <row r="4" spans="1:25" s="3" customFormat="1" ht="15" customHeight="1" x14ac:dyDescent="0.3"/>
    <row r="5" spans="1:25" s="3" customFormat="1" ht="15" customHeight="1" x14ac:dyDescent="0.3">
      <c r="F5" s="116" t="s">
        <v>171</v>
      </c>
      <c r="G5" s="117"/>
      <c r="H5" s="117"/>
      <c r="I5" s="117"/>
      <c r="J5" s="117"/>
      <c r="K5" s="117"/>
      <c r="L5" s="117"/>
      <c r="M5" s="117"/>
      <c r="N5" s="118"/>
      <c r="O5" s="120" t="s">
        <v>172</v>
      </c>
      <c r="P5" s="120"/>
      <c r="Q5" s="120"/>
      <c r="R5" s="120"/>
      <c r="S5" s="120"/>
      <c r="T5" s="120"/>
      <c r="U5" s="120"/>
      <c r="V5" s="120"/>
      <c r="W5" s="120"/>
      <c r="X5" s="120"/>
      <c r="Y5" s="121"/>
    </row>
    <row r="6" spans="1:25" s="3" customFormat="1" ht="15" customHeight="1" x14ac:dyDescent="0.3">
      <c r="F6" s="108" t="s">
        <v>173</v>
      </c>
      <c r="G6" s="115"/>
      <c r="H6" s="115"/>
      <c r="I6" s="115"/>
      <c r="J6" s="109"/>
      <c r="K6" s="108" t="s">
        <v>174</v>
      </c>
      <c r="L6" s="115"/>
      <c r="M6" s="115"/>
      <c r="N6" s="109"/>
      <c r="O6" s="52"/>
      <c r="P6" s="108" t="s">
        <v>175</v>
      </c>
      <c r="Q6" s="115"/>
      <c r="R6" s="115"/>
      <c r="S6" s="115"/>
      <c r="T6" s="115"/>
      <c r="U6" s="115"/>
      <c r="V6" s="109"/>
      <c r="W6" s="128" t="s">
        <v>176</v>
      </c>
      <c r="X6" s="129"/>
      <c r="Y6" s="130"/>
    </row>
    <row r="7" spans="1:25" s="6" customFormat="1" ht="74.25" customHeight="1" x14ac:dyDescent="0.3">
      <c r="A7" s="56" t="s">
        <v>3</v>
      </c>
      <c r="B7" s="56" t="s">
        <v>107</v>
      </c>
      <c r="C7" s="56" t="s">
        <v>108</v>
      </c>
      <c r="D7" s="56" t="s">
        <v>177</v>
      </c>
      <c r="E7" s="56" t="s">
        <v>178</v>
      </c>
      <c r="F7" s="56" t="s">
        <v>179</v>
      </c>
      <c r="G7" s="70" t="s">
        <v>180</v>
      </c>
      <c r="H7" s="70" t="s">
        <v>181</v>
      </c>
      <c r="I7" s="70" t="s">
        <v>182</v>
      </c>
      <c r="J7" s="75" t="s">
        <v>183</v>
      </c>
      <c r="K7" s="56" t="s">
        <v>184</v>
      </c>
      <c r="L7" s="70" t="s">
        <v>185</v>
      </c>
      <c r="M7" s="70" t="s">
        <v>186</v>
      </c>
      <c r="N7" s="56" t="s">
        <v>187</v>
      </c>
      <c r="O7" s="75" t="s">
        <v>188</v>
      </c>
      <c r="P7" s="56" t="s">
        <v>189</v>
      </c>
      <c r="Q7" s="70" t="s">
        <v>190</v>
      </c>
      <c r="R7" s="70" t="s">
        <v>191</v>
      </c>
      <c r="S7" s="70" t="s">
        <v>192</v>
      </c>
      <c r="T7" s="70" t="s">
        <v>193</v>
      </c>
      <c r="U7" s="70" t="s">
        <v>152</v>
      </c>
      <c r="V7" s="56" t="s">
        <v>194</v>
      </c>
      <c r="W7" s="56" t="s">
        <v>195</v>
      </c>
      <c r="X7" s="56" t="s">
        <v>196</v>
      </c>
      <c r="Y7" s="49" t="s">
        <v>163</v>
      </c>
    </row>
    <row r="8" spans="1:25" s="3" customFormat="1" ht="15" customHeight="1" x14ac:dyDescent="0.3">
      <c r="A8" s="104" t="s">
        <v>130</v>
      </c>
      <c r="B8" s="104" t="s">
        <v>131</v>
      </c>
      <c r="C8" s="104"/>
      <c r="D8" s="105" t="s">
        <v>135</v>
      </c>
      <c r="E8" s="99" t="s">
        <v>135</v>
      </c>
      <c r="F8" s="78">
        <v>18</v>
      </c>
      <c r="G8" s="78">
        <v>0</v>
      </c>
      <c r="H8" s="78">
        <v>0</v>
      </c>
      <c r="I8" s="78">
        <v>0</v>
      </c>
      <c r="J8" s="79">
        <f>SUM(F8:I8)</f>
        <v>18</v>
      </c>
      <c r="K8" s="60">
        <v>59175</v>
      </c>
      <c r="L8" s="60">
        <v>84308</v>
      </c>
      <c r="M8" s="60">
        <v>0</v>
      </c>
      <c r="N8" s="77">
        <f>SUM(K8:M8)</f>
        <v>143483</v>
      </c>
      <c r="O8" s="80">
        <v>0</v>
      </c>
      <c r="P8" s="60">
        <v>100000</v>
      </c>
      <c r="Q8" s="60">
        <v>0</v>
      </c>
      <c r="R8" s="60">
        <v>0</v>
      </c>
      <c r="S8" s="60">
        <v>0</v>
      </c>
      <c r="T8" s="60">
        <v>100168</v>
      </c>
      <c r="U8" s="60">
        <v>0</v>
      </c>
      <c r="V8" s="77">
        <f>SUM(P8:U8)</f>
        <v>200168</v>
      </c>
      <c r="W8" s="60">
        <v>100000</v>
      </c>
      <c r="X8" s="60">
        <v>0</v>
      </c>
      <c r="Y8" s="12">
        <v>100168</v>
      </c>
    </row>
    <row r="9" spans="1:25" s="3" customFormat="1" ht="15" customHeight="1" x14ac:dyDescent="0.3">
      <c r="A9" s="4" t="s">
        <v>197</v>
      </c>
      <c r="B9" s="4"/>
      <c r="C9" s="4"/>
      <c r="D9" s="4"/>
      <c r="E9" s="4"/>
      <c r="F9" s="13">
        <f t="shared" ref="F9:Y9" si="0">SUM(F8:F8)</f>
        <v>18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18</v>
      </c>
      <c r="K9" s="14">
        <f t="shared" si="0"/>
        <v>59175</v>
      </c>
      <c r="L9" s="14">
        <f t="shared" si="0"/>
        <v>84308</v>
      </c>
      <c r="M9" s="14">
        <f t="shared" si="0"/>
        <v>0</v>
      </c>
      <c r="N9" s="14">
        <f t="shared" si="0"/>
        <v>143483</v>
      </c>
      <c r="O9" s="59">
        <f t="shared" si="0"/>
        <v>0</v>
      </c>
      <c r="P9" s="14">
        <f t="shared" si="0"/>
        <v>100000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100168</v>
      </c>
      <c r="U9" s="14">
        <f t="shared" si="0"/>
        <v>0</v>
      </c>
      <c r="V9" s="14">
        <f t="shared" si="0"/>
        <v>200168</v>
      </c>
      <c r="W9" s="14">
        <f t="shared" si="0"/>
        <v>100000</v>
      </c>
      <c r="X9" s="14">
        <f t="shared" si="0"/>
        <v>0</v>
      </c>
      <c r="Y9" s="14">
        <f t="shared" si="0"/>
        <v>100168</v>
      </c>
    </row>
    <row r="10" spans="1:25" s="3" customFormat="1" ht="15" customHeight="1" x14ac:dyDescent="0.3">
      <c r="A10" s="4"/>
      <c r="B10" s="4"/>
      <c r="C10" s="4"/>
      <c r="D10" s="4"/>
      <c r="E10" s="4"/>
      <c r="F10" s="13"/>
      <c r="G10" s="13"/>
      <c r="H10" s="13"/>
      <c r="I10" s="13"/>
      <c r="J10" s="13"/>
      <c r="K10" s="14"/>
      <c r="L10" s="14"/>
      <c r="M10" s="14"/>
      <c r="N10" s="14"/>
      <c r="O10" s="9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3" customFormat="1" ht="15" customHeight="1" x14ac:dyDescent="0.3">
      <c r="D11" s="15"/>
      <c r="F11" s="4"/>
      <c r="I11" s="13"/>
    </row>
    <row r="12" spans="1:25" s="3" customFormat="1" ht="15" customHeight="1" x14ac:dyDescent="0.3">
      <c r="D12" s="15"/>
      <c r="E12" s="15"/>
      <c r="F12" s="108" t="s">
        <v>198</v>
      </c>
      <c r="G12" s="115"/>
      <c r="H12" s="115"/>
      <c r="I12" s="115"/>
      <c r="J12" s="109"/>
      <c r="K12" s="108" t="s">
        <v>199</v>
      </c>
      <c r="L12" s="115"/>
      <c r="M12" s="115"/>
      <c r="N12" s="109"/>
    </row>
    <row r="13" spans="1:25" s="3" customFormat="1" ht="60" customHeight="1" x14ac:dyDescent="0.3">
      <c r="A13"/>
      <c r="B13"/>
      <c r="C13"/>
      <c r="D13" s="15"/>
      <c r="E13" s="15" t="s">
        <v>200</v>
      </c>
      <c r="F13" s="68" t="s">
        <v>179</v>
      </c>
      <c r="G13" s="5" t="s">
        <v>180</v>
      </c>
      <c r="H13" s="5" t="s">
        <v>181</v>
      </c>
      <c r="I13" s="69" t="s">
        <v>182</v>
      </c>
      <c r="J13" s="11" t="s">
        <v>183</v>
      </c>
      <c r="K13" s="68" t="s">
        <v>184</v>
      </c>
      <c r="L13" s="5" t="s">
        <v>196</v>
      </c>
      <c r="M13" s="69" t="s">
        <v>201</v>
      </c>
      <c r="N13" s="49" t="s">
        <v>187</v>
      </c>
      <c r="O13"/>
      <c r="P13"/>
      <c r="Q13"/>
      <c r="R13"/>
      <c r="S13"/>
      <c r="T13"/>
      <c r="U13"/>
      <c r="V13"/>
      <c r="W13"/>
      <c r="X13"/>
      <c r="Y13"/>
    </row>
    <row r="14" spans="1:25" s="3" customFormat="1" ht="15" customHeight="1" x14ac:dyDescent="0.3">
      <c r="A14" s="3" t="s">
        <v>202</v>
      </c>
      <c r="E14" s="16">
        <v>0</v>
      </c>
      <c r="F14" s="7">
        <v>0</v>
      </c>
      <c r="G14" s="7">
        <v>0</v>
      </c>
      <c r="H14" s="7">
        <v>0</v>
      </c>
      <c r="I14" s="7">
        <v>0</v>
      </c>
      <c r="J14" s="17">
        <f>SUM(F14:I14)</f>
        <v>0</v>
      </c>
      <c r="K14" s="60">
        <v>0</v>
      </c>
      <c r="L14" s="60">
        <v>0</v>
      </c>
      <c r="M14" s="60">
        <v>0</v>
      </c>
      <c r="N14" s="47">
        <f>SUM(K14:M14)</f>
        <v>0</v>
      </c>
    </row>
    <row r="15" spans="1:25" s="3" customFormat="1" ht="15" customHeight="1" x14ac:dyDescent="0.3">
      <c r="F15" s="57"/>
      <c r="G15" s="57"/>
      <c r="H15" s="57"/>
      <c r="I15" s="57"/>
      <c r="J15" s="57"/>
      <c r="K15" s="58"/>
      <c r="L15" s="58"/>
      <c r="M15" s="58"/>
      <c r="N15" s="58"/>
    </row>
    <row r="16" spans="1:25" s="3" customFormat="1" ht="15" customHeight="1" x14ac:dyDescent="0.3">
      <c r="A16" s="4" t="s">
        <v>203</v>
      </c>
      <c r="B16" s="4"/>
      <c r="C16" s="4"/>
      <c r="D16" s="4"/>
      <c r="E16" s="4"/>
      <c r="F16" s="13">
        <f t="shared" ref="F16:N16" si="1">F9+F14</f>
        <v>18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18</v>
      </c>
      <c r="K16" s="14">
        <f t="shared" si="1"/>
        <v>59175</v>
      </c>
      <c r="L16" s="14">
        <f t="shared" si="1"/>
        <v>84308</v>
      </c>
      <c r="M16" s="14">
        <f t="shared" si="1"/>
        <v>0</v>
      </c>
      <c r="N16" s="14">
        <f t="shared" si="1"/>
        <v>143483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</sheetData>
  <sheetProtection algorithmName="SHA-512" hashValue="VEhJUyBJUyBOT1QgR09JTkcgVE8gQkUgQSBWQUxJRCBIQVNIcw==" saltValue="sJcFqu9d0zegqOFRgn2YDw==" spinCount="100000" sheet="1" objects="1" scenarios="1" sort="0" autoFilter="0"/>
  <mergeCells count="8">
    <mergeCell ref="F12:J12"/>
    <mergeCell ref="K12:N12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J9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18" customWidth="1"/>
    <col min="2" max="2" width="42" style="18" customWidth="1"/>
    <col min="3" max="3" width="17.7109375" style="18" customWidth="1"/>
    <col min="4" max="5" width="15.28515625" style="18" customWidth="1"/>
    <col min="6" max="6" width="13.28515625" style="18" customWidth="1"/>
    <col min="7" max="7" width="9.85546875" bestFit="1" customWidth="1"/>
    <col min="8" max="8" width="24.42578125" style="18" bestFit="1" customWidth="1"/>
    <col min="9" max="9" width="11.7109375" style="18" customWidth="1"/>
    <col min="10" max="10" width="12.85546875" style="18" customWidth="1"/>
    <col min="11" max="11" width="9.140625" style="18" customWidth="1"/>
    <col min="12" max="16384" width="9.140625" style="18"/>
  </cols>
  <sheetData>
    <row r="1" spans="1:10" customFormat="1" ht="18" customHeight="1" x14ac:dyDescent="0.35">
      <c r="A1" s="1" t="s">
        <v>204</v>
      </c>
      <c r="B1" s="2"/>
      <c r="C1" s="2"/>
      <c r="D1" s="2"/>
      <c r="E1" s="2"/>
    </row>
    <row r="2" spans="1:10" s="21" customFormat="1" ht="15" customHeight="1" x14ac:dyDescent="0.3">
      <c r="A2" s="66" t="s">
        <v>205</v>
      </c>
      <c r="B2" s="3"/>
      <c r="E2" s="106" t="s">
        <v>136</v>
      </c>
    </row>
    <row r="3" spans="1:10" s="21" customFormat="1" ht="15" customHeight="1" x14ac:dyDescent="0.3">
      <c r="A3" s="100" t="s">
        <v>139</v>
      </c>
      <c r="B3" s="101"/>
      <c r="C3" s="102"/>
      <c r="E3" s="3"/>
    </row>
    <row r="4" spans="1:10" s="3" customFormat="1" ht="15" customHeight="1" x14ac:dyDescent="0.3"/>
    <row r="5" spans="1:10" s="3" customFormat="1" ht="15" customHeight="1" x14ac:dyDescent="0.3"/>
    <row r="6" spans="1:10" s="19" customFormat="1" ht="15" customHeight="1" x14ac:dyDescent="0.3"/>
    <row r="7" spans="1:10" s="20" customFormat="1" ht="60" customHeight="1" x14ac:dyDescent="0.3">
      <c r="A7" s="56" t="s">
        <v>3</v>
      </c>
      <c r="B7" s="56" t="s">
        <v>107</v>
      </c>
      <c r="C7" s="56" t="s">
        <v>108</v>
      </c>
      <c r="D7" s="56" t="s">
        <v>206</v>
      </c>
      <c r="E7" s="49" t="s">
        <v>207</v>
      </c>
      <c r="F7" s="49" t="s">
        <v>208</v>
      </c>
      <c r="G7" s="49" t="s">
        <v>209</v>
      </c>
      <c r="H7" s="49" t="s">
        <v>210</v>
      </c>
      <c r="I7" s="49" t="s">
        <v>211</v>
      </c>
      <c r="J7" s="49" t="s">
        <v>212</v>
      </c>
    </row>
    <row r="8" spans="1:10" s="21" customFormat="1" ht="15" customHeight="1" x14ac:dyDescent="0.3">
      <c r="A8" s="104" t="s">
        <v>130</v>
      </c>
      <c r="B8" s="104" t="s">
        <v>131</v>
      </c>
      <c r="C8" s="104"/>
      <c r="D8" s="60"/>
      <c r="E8" s="12"/>
      <c r="F8" s="12"/>
      <c r="G8" s="83"/>
      <c r="H8" s="12"/>
      <c r="I8" s="83"/>
      <c r="J8" s="12"/>
    </row>
    <row r="9" spans="1:10" s="21" customFormat="1" ht="15" customHeight="1" x14ac:dyDescent="0.3">
      <c r="A9" s="4" t="s">
        <v>137</v>
      </c>
      <c r="B9" s="4"/>
      <c r="C9" s="4"/>
      <c r="D9" s="14">
        <f>SUM(D8:D8)</f>
        <v>0</v>
      </c>
      <c r="E9" s="14">
        <f>SUM(E8:E8)</f>
        <v>0</v>
      </c>
      <c r="F9" s="14">
        <f>SUM(F8:F8)</f>
        <v>0</v>
      </c>
      <c r="G9" s="107"/>
      <c r="H9" s="14">
        <f>SUM(H8:H8)</f>
        <v>0</v>
      </c>
      <c r="I9" s="107"/>
      <c r="J9" s="14">
        <f>SUM(J8:J8)</f>
        <v>0</v>
      </c>
    </row>
  </sheetData>
  <sheetProtection algorithmName="SHA-512" hashValue="VEhJUyBJUyBOT1QgR09JTkcgVE8gQkUgQSBWQUxJRCBIQVNIcw==" saltValue="sJcFqu9d0zegqOFRgn2YDw==" spinCount="100000" sheet="1" objects="1" scenarios="1" sort="0" autoFilter="0"/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" bestFit="1" customWidth="1"/>
    <col min="2" max="2" width="17.5703125" bestFit="1" customWidth="1"/>
    <col min="3" max="3" width="17.85546875" style="2" bestFit="1" customWidth="1"/>
    <col min="4" max="4" width="9.140625" style="2" customWidth="1"/>
    <col min="5" max="16384" width="9.140625" style="2"/>
  </cols>
  <sheetData>
    <row r="1" spans="1:9" customFormat="1" ht="17.25" customHeight="1" x14ac:dyDescent="0.35">
      <c r="A1" s="61" t="s">
        <v>109</v>
      </c>
      <c r="B1" s="61" t="s">
        <v>213</v>
      </c>
      <c r="C1" s="61" t="s">
        <v>214</v>
      </c>
    </row>
    <row r="2" spans="1:9" x14ac:dyDescent="0.3">
      <c r="A2" s="2" t="s">
        <v>215</v>
      </c>
      <c r="B2" s="62" t="s">
        <v>155</v>
      </c>
      <c r="C2" s="62" t="s">
        <v>135</v>
      </c>
    </row>
    <row r="3" spans="1:9" x14ac:dyDescent="0.3">
      <c r="A3" s="2" t="s">
        <v>216</v>
      </c>
      <c r="B3" s="62" t="s">
        <v>217</v>
      </c>
      <c r="C3" s="62" t="s">
        <v>136</v>
      </c>
      <c r="D3" s="2" t="s">
        <v>215</v>
      </c>
      <c r="F3" s="2" t="s">
        <v>155</v>
      </c>
      <c r="H3" s="2">
        <v>2020</v>
      </c>
      <c r="I3" s="2">
        <v>2015</v>
      </c>
    </row>
    <row r="4" spans="1:9" x14ac:dyDescent="0.3">
      <c r="A4" s="2" t="s">
        <v>132</v>
      </c>
      <c r="B4" s="62" t="s">
        <v>218</v>
      </c>
      <c r="D4" s="2" t="s">
        <v>219</v>
      </c>
      <c r="F4" s="2" t="s">
        <v>133</v>
      </c>
      <c r="H4" s="2">
        <v>2021</v>
      </c>
      <c r="I4" s="2">
        <v>2016</v>
      </c>
    </row>
    <row r="5" spans="1:9" x14ac:dyDescent="0.3">
      <c r="A5" s="2" t="s">
        <v>220</v>
      </c>
      <c r="B5" s="62" t="s">
        <v>221</v>
      </c>
      <c r="D5" s="2" t="s">
        <v>222</v>
      </c>
      <c r="F5" s="2">
        <v>1</v>
      </c>
      <c r="H5" s="2">
        <v>2022</v>
      </c>
      <c r="I5" s="2">
        <v>2017</v>
      </c>
    </row>
    <row r="6" spans="1:9" customFormat="1" x14ac:dyDescent="0.3">
      <c r="A6" s="2" t="s">
        <v>222</v>
      </c>
      <c r="B6" s="62" t="s">
        <v>6</v>
      </c>
      <c r="D6" t="s">
        <v>216</v>
      </c>
      <c r="F6">
        <v>2</v>
      </c>
      <c r="H6">
        <v>2023</v>
      </c>
      <c r="I6">
        <v>2018</v>
      </c>
    </row>
    <row r="7" spans="1:9" x14ac:dyDescent="0.3">
      <c r="A7" s="2" t="s">
        <v>223</v>
      </c>
      <c r="B7" s="62">
        <v>4</v>
      </c>
      <c r="D7" s="2" t="s">
        <v>224</v>
      </c>
      <c r="F7" s="2">
        <v>3</v>
      </c>
      <c r="I7" s="2">
        <v>2019</v>
      </c>
    </row>
    <row r="8" spans="1:9" x14ac:dyDescent="0.3">
      <c r="A8" s="2" t="s">
        <v>225</v>
      </c>
      <c r="B8" s="62">
        <v>5</v>
      </c>
      <c r="D8" s="2" t="s">
        <v>220</v>
      </c>
      <c r="F8" s="2">
        <v>4</v>
      </c>
      <c r="I8" s="2">
        <v>2020</v>
      </c>
    </row>
    <row r="9" spans="1:9" x14ac:dyDescent="0.3">
      <c r="A9" s="2" t="s">
        <v>226</v>
      </c>
      <c r="B9" s="62">
        <v>6</v>
      </c>
      <c r="D9" s="2" t="s">
        <v>132</v>
      </c>
      <c r="F9" s="2">
        <v>5</v>
      </c>
      <c r="I9" s="2">
        <v>2021</v>
      </c>
    </row>
    <row r="10" spans="1:9" x14ac:dyDescent="0.3">
      <c r="A10" s="2" t="s">
        <v>219</v>
      </c>
      <c r="B10" s="62">
        <v>7</v>
      </c>
      <c r="D10" s="2" t="s">
        <v>226</v>
      </c>
      <c r="F10" s="2">
        <v>6</v>
      </c>
    </row>
    <row r="11" spans="1:9" x14ac:dyDescent="0.3">
      <c r="A11" s="2" t="s">
        <v>224</v>
      </c>
      <c r="B11" s="62">
        <v>8</v>
      </c>
      <c r="D11" s="2" t="s">
        <v>223</v>
      </c>
      <c r="F11" s="2">
        <v>7</v>
      </c>
    </row>
    <row r="12" spans="1:9" x14ac:dyDescent="0.3">
      <c r="B12" s="62">
        <v>9</v>
      </c>
      <c r="D12" s="2" t="s">
        <v>225</v>
      </c>
      <c r="F12" s="2">
        <v>8</v>
      </c>
    </row>
    <row r="13" spans="1:9" x14ac:dyDescent="0.3">
      <c r="B13" s="62">
        <v>10</v>
      </c>
      <c r="F13" s="2">
        <v>9</v>
      </c>
    </row>
    <row r="14" spans="1:9" x14ac:dyDescent="0.3">
      <c r="B14" s="62">
        <v>11</v>
      </c>
      <c r="F14" s="2">
        <v>10</v>
      </c>
    </row>
    <row r="15" spans="1:9" x14ac:dyDescent="0.3">
      <c r="B15" s="62">
        <v>12</v>
      </c>
      <c r="F15" s="2">
        <v>11</v>
      </c>
    </row>
    <row r="16" spans="1:9" x14ac:dyDescent="0.3">
      <c r="B16" s="62" t="s">
        <v>223</v>
      </c>
      <c r="F16" s="2">
        <v>12</v>
      </c>
    </row>
    <row r="17" spans="1:6" x14ac:dyDescent="0.3">
      <c r="B17" s="62" t="s">
        <v>225</v>
      </c>
      <c r="F17" s="2" t="s">
        <v>223</v>
      </c>
    </row>
    <row r="18" spans="1:6" x14ac:dyDescent="0.3">
      <c r="B18" s="62" t="s">
        <v>226</v>
      </c>
      <c r="F18" s="2" t="s">
        <v>225</v>
      </c>
    </row>
    <row r="19" spans="1:6" x14ac:dyDescent="0.3">
      <c r="F19" s="2" t="s">
        <v>226</v>
      </c>
    </row>
    <row r="22" spans="1:6" x14ac:dyDescent="0.3">
      <c r="A22"/>
    </row>
  </sheetData>
  <sheetProtection algorithmName="SHA-512" hashValue="VEhJUyBJUyBOT1QgR09JTkcgVE8gQkUgQSBWQUxJRCBIQVNIcw==" saltValue="sJcFqu9d0zegqOFRgn2YDw==" spinCount="100000" sheet="1" objects="1" scenarios="1" sort="0" autoFilter="0"/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2020-09-29T15:12:43Z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